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90" windowWidth="14235" windowHeight="6465" tabRatio="996" activeTab="2"/>
  </bookViews>
  <sheets>
    <sheet name="доходы" sheetId="56" r:id="rId1"/>
    <sheet name="расходы" sheetId="52" r:id="rId2"/>
    <sheet name="дефицит" sheetId="57" r:id="rId3"/>
  </sheets>
  <externalReferences>
    <externalReference r:id="rId4"/>
  </externalReferences>
  <definedNames>
    <definedName name="_xlnm._FilterDatabase" localSheetId="1" hidden="1">расходы!$A$6:$F$33</definedName>
  </definedNames>
  <calcPr calcId="145621"/>
  <fileRecoveryPr autoRecover="0"/>
</workbook>
</file>

<file path=xl/calcChain.xml><?xml version="1.0" encoding="utf-8"?>
<calcChain xmlns="http://schemas.openxmlformats.org/spreadsheetml/2006/main">
  <c r="F8" i="57" l="1"/>
  <c r="F11" i="57" s="1"/>
  <c r="D8" i="57"/>
  <c r="D11" i="57"/>
  <c r="F19" i="52" l="1"/>
  <c r="F35" i="52" s="1"/>
  <c r="G24" i="52" l="1"/>
  <c r="F24" i="52"/>
  <c r="H28" i="52"/>
  <c r="I28" i="52"/>
  <c r="F15" i="56" l="1"/>
  <c r="E15" i="56"/>
  <c r="F23" i="56"/>
  <c r="E23" i="56"/>
  <c r="F21" i="56"/>
  <c r="E21" i="56"/>
  <c r="F20" i="56"/>
  <c r="E20" i="56"/>
  <c r="F19" i="56"/>
  <c r="E19" i="56"/>
  <c r="F18" i="56"/>
  <c r="E18" i="56"/>
  <c r="F17" i="56"/>
  <c r="E17" i="56"/>
  <c r="F30" i="56"/>
  <c r="F28" i="56"/>
  <c r="E28" i="56"/>
  <c r="F27" i="56"/>
  <c r="E27" i="56"/>
  <c r="F26" i="56"/>
  <c r="E9" i="56"/>
  <c r="F9" i="56"/>
  <c r="E10" i="56"/>
  <c r="F10" i="56"/>
  <c r="E11" i="56"/>
  <c r="F11" i="56"/>
  <c r="E12" i="56"/>
  <c r="F12" i="56"/>
  <c r="C31" i="56" l="1"/>
  <c r="G19" i="52" l="1"/>
  <c r="I20" i="52"/>
  <c r="D25" i="56" l="1"/>
  <c r="D22" i="56"/>
  <c r="D16" i="56"/>
  <c r="D14" i="56"/>
  <c r="D31" i="56"/>
  <c r="E31" i="56" s="1"/>
  <c r="D36" i="56"/>
  <c r="D40" i="56"/>
  <c r="D42" i="56"/>
  <c r="D34" i="56"/>
  <c r="D29" i="56"/>
  <c r="E32" i="56"/>
  <c r="E35" i="56"/>
  <c r="E37" i="56"/>
  <c r="E38" i="56"/>
  <c r="E39" i="56"/>
  <c r="F32" i="56"/>
  <c r="F35" i="56"/>
  <c r="F37" i="56"/>
  <c r="F38" i="56"/>
  <c r="F39" i="56"/>
  <c r="F41" i="56"/>
  <c r="F43" i="56"/>
  <c r="D8" i="56"/>
  <c r="C42" i="56"/>
  <c r="F42" i="56" s="1"/>
  <c r="E41" i="56"/>
  <c r="C36" i="56"/>
  <c r="C34" i="56"/>
  <c r="C29" i="56"/>
  <c r="C25" i="56"/>
  <c r="C24" i="56" s="1"/>
  <c r="C22" i="56"/>
  <c r="F22" i="56" s="1"/>
  <c r="C16" i="56"/>
  <c r="E16" i="56" s="1"/>
  <c r="C14" i="56"/>
  <c r="C13" i="56" s="1"/>
  <c r="C8" i="56"/>
  <c r="G29" i="52"/>
  <c r="G31" i="52"/>
  <c r="G33" i="52"/>
  <c r="G15" i="52"/>
  <c r="F15" i="52"/>
  <c r="F29" i="52"/>
  <c r="F31" i="52"/>
  <c r="F33" i="52"/>
  <c r="G13" i="52"/>
  <c r="F13" i="52"/>
  <c r="G7" i="52"/>
  <c r="F7" i="52"/>
  <c r="I8" i="52"/>
  <c r="I9" i="52"/>
  <c r="I10" i="52"/>
  <c r="I11" i="52"/>
  <c r="I12" i="52"/>
  <c r="I14" i="52"/>
  <c r="I16" i="52"/>
  <c r="I17" i="52"/>
  <c r="I18" i="52"/>
  <c r="I21" i="52"/>
  <c r="I22" i="52"/>
  <c r="I23" i="52"/>
  <c r="I25" i="52"/>
  <c r="I26" i="52"/>
  <c r="I27" i="52"/>
  <c r="I30" i="52"/>
  <c r="I32" i="52"/>
  <c r="I34" i="52"/>
  <c r="H8" i="52"/>
  <c r="H9" i="52"/>
  <c r="H10" i="52"/>
  <c r="H11" i="52"/>
  <c r="H12" i="52"/>
  <c r="H14" i="52"/>
  <c r="H16" i="52"/>
  <c r="H17" i="52"/>
  <c r="H18" i="52"/>
  <c r="H21" i="52"/>
  <c r="H22" i="52"/>
  <c r="H23" i="52"/>
  <c r="H25" i="52"/>
  <c r="H26" i="52"/>
  <c r="H27" i="52"/>
  <c r="H30" i="52"/>
  <c r="H32" i="52"/>
  <c r="H34" i="52"/>
  <c r="D34" i="52"/>
  <c r="D33" i="52" s="1"/>
  <c r="D32" i="52"/>
  <c r="D31" i="52" s="1"/>
  <c r="D30" i="52"/>
  <c r="D29" i="52" s="1"/>
  <c r="C30" i="52"/>
  <c r="A30" i="52"/>
  <c r="B29" i="52"/>
  <c r="A29" i="52"/>
  <c r="D27" i="52"/>
  <c r="D26" i="52"/>
  <c r="D25" i="52"/>
  <c r="D23" i="52"/>
  <c r="D22" i="52"/>
  <c r="D21" i="52"/>
  <c r="D18" i="52"/>
  <c r="D17" i="52"/>
  <c r="D16" i="52"/>
  <c r="D14" i="52"/>
  <c r="D13" i="52" s="1"/>
  <c r="D12" i="52"/>
  <c r="D11" i="52"/>
  <c r="D10" i="52"/>
  <c r="D9" i="52"/>
  <c r="D8" i="52"/>
  <c r="H24" i="52" l="1"/>
  <c r="I31" i="52"/>
  <c r="E22" i="56"/>
  <c r="D33" i="56"/>
  <c r="F34" i="56"/>
  <c r="F25" i="56"/>
  <c r="D24" i="56"/>
  <c r="F24" i="56" s="1"/>
  <c r="F16" i="56"/>
  <c r="F14" i="56"/>
  <c r="D13" i="56"/>
  <c r="C7" i="56"/>
  <c r="E8" i="56"/>
  <c r="D7" i="56"/>
  <c r="C40" i="56"/>
  <c r="C33" i="56" s="1"/>
  <c r="F40" i="56"/>
  <c r="D19" i="52"/>
  <c r="D15" i="52"/>
  <c r="D7" i="52"/>
  <c r="D24" i="52"/>
  <c r="E36" i="56"/>
  <c r="F36" i="56"/>
  <c r="E25" i="56"/>
  <c r="F8" i="56"/>
  <c r="E14" i="56"/>
  <c r="E13" i="56"/>
  <c r="F13" i="56"/>
  <c r="F31" i="56"/>
  <c r="I19" i="52"/>
  <c r="G35" i="52"/>
  <c r="I13" i="52"/>
  <c r="H31" i="52"/>
  <c r="I33" i="52"/>
  <c r="E34" i="56"/>
  <c r="F29" i="56"/>
  <c r="H33" i="52"/>
  <c r="I24" i="52"/>
  <c r="H19" i="52"/>
  <c r="H15" i="52"/>
  <c r="I29" i="52"/>
  <c r="I15" i="52"/>
  <c r="H29" i="52"/>
  <c r="H13" i="52"/>
  <c r="I35" i="52" l="1"/>
  <c r="D44" i="56"/>
  <c r="F7" i="56"/>
  <c r="C44" i="56"/>
  <c r="E40" i="56"/>
  <c r="E24" i="56"/>
  <c r="E7" i="56"/>
  <c r="H35" i="52"/>
  <c r="E33" i="56" l="1"/>
  <c r="F44" i="56"/>
  <c r="F33" i="56"/>
  <c r="E44" i="56" l="1"/>
  <c r="I7" i="52"/>
  <c r="H7" i="52" l="1"/>
</calcChain>
</file>

<file path=xl/sharedStrings.xml><?xml version="1.0" encoding="utf-8"?>
<sst xmlns="http://schemas.openxmlformats.org/spreadsheetml/2006/main" count="155" uniqueCount="134">
  <si>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</si>
  <si>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</si>
  <si>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</si>
  <si>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</si>
  <si>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</si>
  <si>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</si>
  <si>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</si>
  <si>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</si>
  <si>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</si>
  <si>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</si>
  <si>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</si>
  <si>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</si>
  <si>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</si>
  <si>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</si>
  <si>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</si>
  <si>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</si>
  <si>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</si>
  <si>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</si>
  <si>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</si>
  <si>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</si>
  <si>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</si>
  <si>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</si>
  <si>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</si>
  <si>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</si>
  <si>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</si>
  <si>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</si>
  <si>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</si>
  <si>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</si>
  <si>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</si>
  <si>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</si>
  <si>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</si>
  <si>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</si>
  <si>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</si>
  <si>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</si>
  <si>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</si>
  <si>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</si>
  <si>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</si>
  <si>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</si>
  <si>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</si>
  <si>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</si>
  <si>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</si>
  <si>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</si>
  <si>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</si>
  <si>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</si>
  <si>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</si>
  <si>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</si>
  <si>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</si>
  <si>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</si>
  <si>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</si>
  <si>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</si>
  <si>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</si>
  <si>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</si>
  <si>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</si>
  <si>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</si>
  <si>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</si>
  <si>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</si>
  <si>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</si>
  <si>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</si>
  <si>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</si>
  <si>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</si>
  <si>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</si>
  <si>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</si>
  <si>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</si>
  <si>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</si>
  <si>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</si>
  <si>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</si>
  <si>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</si>
  <si>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</si>
  <si>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</si>
  <si>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</si>
  <si>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</si>
  <si>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</si>
  <si>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</si>
  <si>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</si>
  <si>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</si>
  <si>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</si>
  <si>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</si>
  <si>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</si>
  <si>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</si>
  <si>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</si>
  <si>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</si>
  <si>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</si>
  <si>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</si>
  <si>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</si>
  <si>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</si>
  <si>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</si>
  <si>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</si>
  <si>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650 207 05030 00 0000 000</t>
  </si>
  <si>
    <t>Прочие безвозмездные поступления в бюджеты сельских поселений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</si>
  <si>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</si>
  <si>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</si>
  <si>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</si>
  <si>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</si>
  <si>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</si>
  <si>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</si>
  <si>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</si>
  <si>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</si>
  <si>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</si>
  <si>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</si>
  <si>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</si>
  <si>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</si>
  <si>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</si>
  <si>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</si>
  <si>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</si>
  <si>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</si>
  <si>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</si>
  <si>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</si>
  <si>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</si>
  <si>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</si>
  <si>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Налоговые доходы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</si>
  <si>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</si>
  <si>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</si>
  <si>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</si>
  <si>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</si>
  <si>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Неналоговые доходы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</si>
  <si>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</si>
  <si>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</si>
  <si>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</si>
  <si>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</si>
  <si>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</si>
  <si>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</si>
  <si>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650 207 05030 10 0000 150</t>
  </si>
  <si>
    <t>На основании сводной бюджетной росписи на 31.03.2021</t>
  </si>
  <si>
    <t>Исполнение за 1 квартал 2021 г</t>
  </si>
  <si>
    <t>Приложение 3                                                                к решению Совета депутатов                             сельского поселения Светлый                                             от 00.00.2021 №00</t>
  </si>
  <si>
    <t>Источники внутреннего финансирования дефицита бюджета сельского поселения Светлый за 1 квартал 2021 года</t>
  </si>
  <si>
    <t>Исполнено за 1 квартал 2021 года</t>
  </si>
  <si>
    <t>Распределение бюджетных ассигнований по разделам, подразделам классификации расходов бюджета сельского поселения Светлый за 1 квартал 2021 года</t>
  </si>
  <si>
    <t>Приложение 2                                                                к решению Совета депутатов                             сельского поселения Светлый                                             от 00.00.2021 №00</t>
  </si>
  <si>
    <t>Приложение 1                                                    к решению Совета депутатов                  сельского поселения Светлый                от 00.00.2021 №00</t>
  </si>
  <si>
    <t>Доходы бюджета сельского поселения Светлый за 1 квартал 2021 года</t>
  </si>
  <si>
    <t>На основании кассового плана по доходам на 31.03.2021</t>
  </si>
  <si>
    <t>Общеэкономические вопросы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</si>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</sst>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#,##0.000000_ ;[Red]\-#,##0.000000\ "/>
    <numFmt numFmtId="169" formatCode="#,##0.0;[Red]\-#,##0.0;0.0"/>
    <numFmt numFmtId="170" formatCode="0.0"/>
    <numFmt numFmtId="171" formatCode="#,##0.0"/>
    <numFmt numFmtId="172" formatCode="00"/>
    <numFmt numFmtId="173" formatCode="#,##0.0_ ;[Red]\-#,##0.0\ "/>
    <numFmt numFmtId="174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3">
      <alignment horizontal="left" vertical="top" wrapText="1"/>
    </xf>
    <xf numFmtId="0" fontId="5" fillId="0" borderId="0"/>
    <xf numFmtId="0" fontId="1" fillId="0" borderId="0"/>
  </cellStyleXfs>
  <cellXfs count="8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17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/>
    <xf numFmtId="0" fontId="10" fillId="3" borderId="2" xfId="5" applyNumberFormat="1" applyFont="1" applyFill="1" applyBorder="1" applyAlignment="1" applyProtection="1">
      <alignment horizontal="center" vertical="center"/>
      <protection hidden="1"/>
    </xf>
    <xf numFmtId="167" fontId="10" fillId="3" borderId="2" xfId="5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171" fontId="6" fillId="0" borderId="1" xfId="0" applyNumberFormat="1" applyFont="1" applyFill="1" applyBorder="1" applyAlignment="1">
      <alignment horizontal="center" vertical="center"/>
    </xf>
    <xf numFmtId="171" fontId="9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/>
    <xf numFmtId="0" fontId="8" fillId="0" borderId="0" xfId="0" applyFont="1"/>
    <xf numFmtId="171" fontId="9" fillId="5" borderId="1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/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justify" vertical="center" wrapText="1"/>
    </xf>
    <xf numFmtId="0" fontId="10" fillId="0" borderId="1" xfId="1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justify" vertical="center" wrapText="1"/>
    </xf>
    <xf numFmtId="166" fontId="10" fillId="4" borderId="1" xfId="5" applyNumberFormat="1" applyFont="1" applyFill="1" applyBorder="1" applyAlignment="1" applyProtection="1">
      <alignment horizontal="justify" wrapText="1"/>
      <protection hidden="1"/>
    </xf>
    <xf numFmtId="172" fontId="10" fillId="4" borderId="1" xfId="5" applyNumberFormat="1" applyFont="1" applyFill="1" applyBorder="1" applyAlignment="1" applyProtection="1">
      <alignment horizontal="center"/>
      <protection hidden="1"/>
    </xf>
    <xf numFmtId="169" fontId="10" fillId="4" borderId="1" xfId="5" applyNumberFormat="1" applyFont="1" applyFill="1" applyBorder="1" applyAlignment="1" applyProtection="1">
      <alignment horizontal="center"/>
      <protection hidden="1"/>
    </xf>
    <xf numFmtId="165" fontId="10" fillId="4" borderId="1" xfId="5" applyNumberFormat="1" applyFont="1" applyFill="1" applyBorder="1" applyAlignment="1" applyProtection="1">
      <alignment horizontal="justify" vertical="center" wrapText="1"/>
      <protection hidden="1"/>
    </xf>
    <xf numFmtId="166" fontId="10" fillId="0" borderId="1" xfId="5" applyNumberFormat="1" applyFont="1" applyFill="1" applyBorder="1" applyAlignment="1" applyProtection="1">
      <alignment horizontal="justify" wrapText="1"/>
      <protection hidden="1"/>
    </xf>
    <xf numFmtId="166" fontId="10" fillId="4" borderId="4" xfId="5" applyNumberFormat="1" applyFont="1" applyFill="1" applyBorder="1" applyAlignment="1" applyProtection="1">
      <alignment horizontal="justify" wrapText="1"/>
      <protection hidden="1"/>
    </xf>
    <xf numFmtId="172" fontId="10" fillId="4" borderId="4" xfId="5" applyNumberFormat="1" applyFont="1" applyFill="1" applyBorder="1" applyAlignment="1" applyProtection="1">
      <alignment horizontal="center"/>
      <protection hidden="1"/>
    </xf>
    <xf numFmtId="169" fontId="10" fillId="4" borderId="4" xfId="5" applyNumberFormat="1" applyFont="1" applyFill="1" applyBorder="1" applyAlignment="1" applyProtection="1">
      <alignment horizontal="center"/>
      <protection hidden="1"/>
    </xf>
    <xf numFmtId="173" fontId="7" fillId="0" borderId="1" xfId="0" applyNumberFormat="1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9" fontId="10" fillId="0" borderId="1" xfId="5" applyNumberFormat="1" applyFont="1" applyFill="1" applyBorder="1" applyAlignment="1" applyProtection="1">
      <alignment horizontal="center" vertical="center"/>
      <protection hidden="1"/>
    </xf>
    <xf numFmtId="169" fontId="10" fillId="0" borderId="1" xfId="9" applyNumberFormat="1" applyFont="1" applyFill="1" applyBorder="1" applyAlignment="1" applyProtection="1">
      <alignment horizontal="center" vertical="center"/>
      <protection hidden="1"/>
    </xf>
    <xf numFmtId="170" fontId="7" fillId="0" borderId="4" xfId="0" applyNumberFormat="1" applyFont="1" applyFill="1" applyBorder="1" applyAlignment="1">
      <alignment horizontal="center" vertical="center"/>
    </xf>
    <xf numFmtId="170" fontId="7" fillId="0" borderId="4" xfId="0" applyNumberFormat="1" applyFont="1" applyFill="1" applyBorder="1" applyAlignment="1">
      <alignment horizontal="center" vertical="center" wrapText="1"/>
    </xf>
    <xf numFmtId="174" fontId="8" fillId="0" borderId="1" xfId="0" applyNumberFormat="1" applyFont="1" applyFill="1" applyBorder="1" applyAlignment="1">
      <alignment horizontal="center"/>
    </xf>
    <xf numFmtId="173" fontId="8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 wrapText="1"/>
    </xf>
    <xf numFmtId="170" fontId="8" fillId="0" borderId="5" xfId="0" applyNumberFormat="1" applyFont="1" applyFill="1" applyBorder="1" applyAlignment="1">
      <alignment horizontal="center" vertical="center" wrapText="1"/>
    </xf>
    <xf numFmtId="170" fontId="7" fillId="0" borderId="2" xfId="0" applyNumberFormat="1" applyFont="1" applyFill="1" applyBorder="1" applyAlignment="1">
      <alignment horizontal="center" vertical="center" wrapText="1"/>
    </xf>
    <xf numFmtId="170" fontId="7" fillId="0" borderId="5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85;&#1087;&#1072;%20&#1087;&#1086;%20&#1073;&#1102;&#1076;&#1078;&#1077;&#1090;&#1091;%202020/&#1088;&#1077;&#1096;&#1077;&#1085;&#1080;&#1077;%20&#8470;70%20&#1086;&#1090;%2025.12.2019%20&#1086;%20&#1073;&#1102;&#1076;&#1078;&#1077;&#1090;&#1077;%20&#1085;&#1072;%202020-2022/&#1055;&#1088;&#1080;&#1083;&#1086;&#1078;&#1077;&#1085;&#1080;&#1103;%20&#1082;%20&#1088;&#1077;&#1096;&#1077;&#1085;&#1080;&#1102;%20&#8470;70%20&#1086;&#1090;%2025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13">
          <cell r="F13">
            <v>11173</v>
          </cell>
        </row>
        <row r="19">
          <cell r="F19">
            <v>34.700000000000003</v>
          </cell>
        </row>
        <row r="30">
          <cell r="F30">
            <v>50</v>
          </cell>
        </row>
        <row r="36">
          <cell r="F36">
            <v>5467</v>
          </cell>
        </row>
        <row r="75">
          <cell r="F75">
            <v>438</v>
          </cell>
        </row>
        <row r="84">
          <cell r="F84">
            <v>8</v>
          </cell>
        </row>
        <row r="91">
          <cell r="F91">
            <v>2</v>
          </cell>
        </row>
        <row r="103">
          <cell r="F103">
            <v>29.9</v>
          </cell>
        </row>
        <row r="114">
          <cell r="F114">
            <v>2043.8</v>
          </cell>
        </row>
        <row r="121">
          <cell r="F121">
            <v>452.7</v>
          </cell>
        </row>
        <row r="127">
          <cell r="F127">
            <v>6.7</v>
          </cell>
        </row>
        <row r="134">
          <cell r="F134">
            <v>239.7</v>
          </cell>
        </row>
        <row r="141">
          <cell r="F141">
            <v>5840.6</v>
          </cell>
        </row>
        <row r="159">
          <cell r="F159">
            <v>544</v>
          </cell>
        </row>
        <row r="165">
          <cell r="A165" t="str">
            <v>ОХРАНА ОКРУЖАЮЩЕЙ СРЕДЫ</v>
          </cell>
          <cell r="B165">
            <v>6</v>
          </cell>
        </row>
        <row r="166">
          <cell r="A166" t="str">
            <v>Другие вопросы в области охраны окружающей среды</v>
          </cell>
          <cell r="C166">
            <v>5</v>
          </cell>
          <cell r="F166">
            <v>298</v>
          </cell>
        </row>
        <row r="177">
          <cell r="F177">
            <v>1253.8</v>
          </cell>
        </row>
        <row r="198">
          <cell r="F198">
            <v>6973.6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opLeftCell="A34" workbookViewId="0">
      <selection activeCell="A6" sqref="A6:F39"/>
    </sheetView>
  </sheetViews>
  <sheetFormatPr defaultRowHeight="12.75" x14ac:dyDescent="0.2"/>
  <cols>
    <col min="1" max="1" width="33.140625" style="1" customWidth="1"/>
    <col min="2" max="2" width="48.28515625" style="1" customWidth="1"/>
    <col min="3" max="3" width="17.5703125" style="13" customWidth="1"/>
    <col min="4" max="4" width="13.140625" style="13" customWidth="1"/>
    <col min="5" max="5" width="16.85546875" style="1" customWidth="1"/>
    <col min="6" max="6" width="13.5703125" style="1" customWidth="1"/>
    <col min="7" max="16384" width="9.140625" style="1"/>
  </cols>
  <sheetData>
    <row r="1" spans="1:6" ht="56.25" customHeight="1" x14ac:dyDescent="0.2">
      <c r="E1" s="71" t="s">
        <v>129</v>
      </c>
      <c r="F1" s="71"/>
    </row>
    <row r="2" spans="1:6" x14ac:dyDescent="0.2">
      <c r="E2" s="2"/>
      <c r="F2" s="2"/>
    </row>
    <row r="3" spans="1:6" x14ac:dyDescent="0.2">
      <c r="C3" s="69"/>
    </row>
    <row r="4" spans="1:6" x14ac:dyDescent="0.2">
      <c r="A4" s="72" t="s">
        <v>130</v>
      </c>
      <c r="B4" s="72"/>
      <c r="C4" s="72"/>
      <c r="D4" s="72"/>
      <c r="E4" s="72"/>
      <c r="F4" s="72"/>
    </row>
    <row r="5" spans="1:6" x14ac:dyDescent="0.2">
      <c r="E5" s="3"/>
      <c r="F5" s="3" t="s">
        <v>33</v>
      </c>
    </row>
    <row r="6" spans="1:6" ht="51" x14ac:dyDescent="0.2">
      <c r="A6" s="4" t="s">
        <v>34</v>
      </c>
      <c r="B6" s="5" t="s">
        <v>35</v>
      </c>
      <c r="C6" s="8" t="s">
        <v>131</v>
      </c>
      <c r="D6" s="7" t="s">
        <v>126</v>
      </c>
      <c r="E6" s="8" t="s">
        <v>90</v>
      </c>
      <c r="F6" s="8" t="s">
        <v>91</v>
      </c>
    </row>
    <row r="7" spans="1:6" s="40" customFormat="1" ht="17.25" customHeight="1" x14ac:dyDescent="0.2">
      <c r="A7" s="43"/>
      <c r="B7" s="44" t="s">
        <v>109</v>
      </c>
      <c r="C7" s="41">
        <f>C8+C13+C16+C22</f>
        <v>21374.7</v>
      </c>
      <c r="D7" s="41">
        <f>D8+D13+D16+D22</f>
        <v>5530.7000000000007</v>
      </c>
      <c r="E7" s="41">
        <f>D7*100/C7</f>
        <v>25.874983040697654</v>
      </c>
      <c r="F7" s="41">
        <f>C7-D7</f>
        <v>15844</v>
      </c>
    </row>
    <row r="8" spans="1:6" s="40" customFormat="1" ht="35.25" customHeight="1" x14ac:dyDescent="0.2">
      <c r="A8" s="5" t="s">
        <v>36</v>
      </c>
      <c r="B8" s="45" t="s">
        <v>37</v>
      </c>
      <c r="C8" s="38">
        <f>C9+C10+C11+C12</f>
        <v>2093.6999999999998</v>
      </c>
      <c r="D8" s="38">
        <f>D9+D10+D11+D12</f>
        <v>447.09999999999997</v>
      </c>
      <c r="E8" s="38">
        <f t="shared" ref="E8:E44" si="0">D8*100/C8</f>
        <v>21.354539809905908</v>
      </c>
      <c r="F8" s="38">
        <f t="shared" ref="F8:F44" si="1">C8-D8</f>
        <v>1646.6</v>
      </c>
    </row>
    <row r="9" spans="1:6" ht="76.5" customHeight="1" x14ac:dyDescent="0.2">
      <c r="A9" s="9" t="s">
        <v>38</v>
      </c>
      <c r="B9" s="46" t="s">
        <v>39</v>
      </c>
      <c r="C9" s="37">
        <v>965.1</v>
      </c>
      <c r="D9" s="16">
        <v>200.6</v>
      </c>
      <c r="E9" s="37">
        <f t="shared" ref="E9:E12" si="2">D9*100/C9</f>
        <v>20.785410838255103</v>
      </c>
      <c r="F9" s="37">
        <f t="shared" ref="F9:F12" si="3">C9-D9</f>
        <v>764.5</v>
      </c>
    </row>
    <row r="10" spans="1:6" ht="80.25" customHeight="1" x14ac:dyDescent="0.2">
      <c r="A10" s="9" t="s">
        <v>40</v>
      </c>
      <c r="B10" s="46" t="s">
        <v>41</v>
      </c>
      <c r="C10" s="37">
        <v>4.8</v>
      </c>
      <c r="D10" s="16">
        <v>1.4</v>
      </c>
      <c r="E10" s="37">
        <f t="shared" si="2"/>
        <v>29.166666666666668</v>
      </c>
      <c r="F10" s="37">
        <f t="shared" si="3"/>
        <v>3.4</v>
      </c>
    </row>
    <row r="11" spans="1:6" ht="72.75" customHeight="1" x14ac:dyDescent="0.2">
      <c r="A11" s="9" t="s">
        <v>42</v>
      </c>
      <c r="B11" s="46" t="s">
        <v>43</v>
      </c>
      <c r="C11" s="37">
        <v>1257.2</v>
      </c>
      <c r="D11" s="16">
        <v>280.89999999999998</v>
      </c>
      <c r="E11" s="37">
        <f t="shared" si="2"/>
        <v>22.34330257715558</v>
      </c>
      <c r="F11" s="37">
        <f t="shared" si="3"/>
        <v>976.30000000000007</v>
      </c>
    </row>
    <row r="12" spans="1:6" ht="70.5" customHeight="1" x14ac:dyDescent="0.2">
      <c r="A12" s="9" t="s">
        <v>44</v>
      </c>
      <c r="B12" s="46" t="s">
        <v>45</v>
      </c>
      <c r="C12" s="37">
        <v>-133.4</v>
      </c>
      <c r="D12" s="16">
        <v>-35.799999999999997</v>
      </c>
      <c r="E12" s="37">
        <f t="shared" si="2"/>
        <v>26.836581709145424</v>
      </c>
      <c r="F12" s="37">
        <f t="shared" si="3"/>
        <v>-97.600000000000009</v>
      </c>
    </row>
    <row r="13" spans="1:6" ht="16.5" customHeight="1" x14ac:dyDescent="0.2">
      <c r="A13" s="5" t="s">
        <v>46</v>
      </c>
      <c r="B13" s="47" t="s">
        <v>47</v>
      </c>
      <c r="C13" s="38">
        <f>C14</f>
        <v>18654.2</v>
      </c>
      <c r="D13" s="38">
        <f>D14</f>
        <v>4992.6000000000004</v>
      </c>
      <c r="E13" s="38">
        <f t="shared" si="0"/>
        <v>26.763945921025829</v>
      </c>
      <c r="F13" s="38">
        <f t="shared" si="1"/>
        <v>13661.6</v>
      </c>
    </row>
    <row r="14" spans="1:6" ht="15.75" customHeight="1" x14ac:dyDescent="0.2">
      <c r="A14" s="9" t="s">
        <v>48</v>
      </c>
      <c r="B14" s="48" t="s">
        <v>49</v>
      </c>
      <c r="C14" s="37">
        <f>C15</f>
        <v>18654.2</v>
      </c>
      <c r="D14" s="37">
        <f>D15</f>
        <v>4992.6000000000004</v>
      </c>
      <c r="E14" s="37">
        <f t="shared" si="0"/>
        <v>26.763945921025829</v>
      </c>
      <c r="F14" s="37">
        <f t="shared" si="1"/>
        <v>13661.6</v>
      </c>
    </row>
    <row r="15" spans="1:6" ht="64.5" customHeight="1" x14ac:dyDescent="0.2">
      <c r="A15" s="9" t="s">
        <v>50</v>
      </c>
      <c r="B15" s="48" t="s">
        <v>51</v>
      </c>
      <c r="C15" s="37">
        <v>18654.2</v>
      </c>
      <c r="D15" s="16">
        <v>4992.6000000000004</v>
      </c>
      <c r="E15" s="37">
        <f t="shared" si="0"/>
        <v>26.763945921025829</v>
      </c>
      <c r="F15" s="37">
        <f t="shared" si="1"/>
        <v>13661.6</v>
      </c>
    </row>
    <row r="16" spans="1:6" s="40" customFormat="1" ht="15" customHeight="1" x14ac:dyDescent="0.2">
      <c r="A16" s="5" t="s">
        <v>52</v>
      </c>
      <c r="B16" s="47" t="s">
        <v>53</v>
      </c>
      <c r="C16" s="38">
        <f>C17+C20+C21+C19+C18</f>
        <v>596.79999999999995</v>
      </c>
      <c r="D16" s="38">
        <f>D17+D20+D21+D19+D18</f>
        <v>85.4</v>
      </c>
      <c r="E16" s="38">
        <f t="shared" si="0"/>
        <v>14.309651474530833</v>
      </c>
      <c r="F16" s="38">
        <f t="shared" si="1"/>
        <v>511.4</v>
      </c>
    </row>
    <row r="17" spans="1:6" ht="42.75" customHeight="1" x14ac:dyDescent="0.2">
      <c r="A17" s="9" t="s">
        <v>54</v>
      </c>
      <c r="B17" s="48" t="s">
        <v>55</v>
      </c>
      <c r="C17" s="37">
        <v>470</v>
      </c>
      <c r="D17" s="16">
        <v>45.8</v>
      </c>
      <c r="E17" s="37">
        <f t="shared" si="0"/>
        <v>9.7446808510638299</v>
      </c>
      <c r="F17" s="37">
        <f t="shared" si="1"/>
        <v>424.2</v>
      </c>
    </row>
    <row r="18" spans="1:6" ht="23.25" customHeight="1" x14ac:dyDescent="0.2">
      <c r="A18" s="49" t="s">
        <v>110</v>
      </c>
      <c r="B18" s="28" t="s">
        <v>111</v>
      </c>
      <c r="C18" s="37">
        <v>2.4</v>
      </c>
      <c r="D18" s="37">
        <v>0.9</v>
      </c>
      <c r="E18" s="37">
        <f t="shared" si="0"/>
        <v>37.5</v>
      </c>
      <c r="F18" s="37">
        <f t="shared" si="1"/>
        <v>1.5</v>
      </c>
    </row>
    <row r="19" spans="1:6" ht="21" customHeight="1" x14ac:dyDescent="0.2">
      <c r="A19" s="49" t="s">
        <v>112</v>
      </c>
      <c r="B19" s="28" t="s">
        <v>113</v>
      </c>
      <c r="C19" s="37">
        <v>55</v>
      </c>
      <c r="D19" s="16">
        <v>5.6</v>
      </c>
      <c r="E19" s="37">
        <f t="shared" si="0"/>
        <v>10.181818181818182</v>
      </c>
      <c r="F19" s="37">
        <f t="shared" si="1"/>
        <v>49.4</v>
      </c>
    </row>
    <row r="20" spans="1:6" ht="75" customHeight="1" x14ac:dyDescent="0.2">
      <c r="A20" s="9" t="s">
        <v>56</v>
      </c>
      <c r="B20" s="48" t="s">
        <v>57</v>
      </c>
      <c r="C20" s="37">
        <v>37.700000000000003</v>
      </c>
      <c r="D20" s="16">
        <v>32.6</v>
      </c>
      <c r="E20" s="37">
        <f t="shared" si="0"/>
        <v>86.472148541114052</v>
      </c>
      <c r="F20" s="37">
        <f t="shared" si="1"/>
        <v>5.1000000000000014</v>
      </c>
    </row>
    <row r="21" spans="1:6" ht="68.25" customHeight="1" x14ac:dyDescent="0.2">
      <c r="A21" s="9" t="s">
        <v>58</v>
      </c>
      <c r="B21" s="48" t="s">
        <v>59</v>
      </c>
      <c r="C21" s="37">
        <v>31.7</v>
      </c>
      <c r="D21" s="37">
        <v>0.5</v>
      </c>
      <c r="E21" s="37">
        <f t="shared" si="0"/>
        <v>1.5772870662460567</v>
      </c>
      <c r="F21" s="37">
        <f t="shared" si="1"/>
        <v>31.2</v>
      </c>
    </row>
    <row r="22" spans="1:6" s="40" customFormat="1" ht="21.75" customHeight="1" x14ac:dyDescent="0.2">
      <c r="A22" s="5" t="s">
        <v>60</v>
      </c>
      <c r="B22" s="47" t="s">
        <v>61</v>
      </c>
      <c r="C22" s="38">
        <f>C23</f>
        <v>30</v>
      </c>
      <c r="D22" s="38">
        <f>D23</f>
        <v>5.6</v>
      </c>
      <c r="E22" s="38">
        <f t="shared" si="0"/>
        <v>18.666666666666668</v>
      </c>
      <c r="F22" s="38">
        <f t="shared" si="1"/>
        <v>24.4</v>
      </c>
    </row>
    <row r="23" spans="1:6" ht="73.5" customHeight="1" x14ac:dyDescent="0.2">
      <c r="A23" s="9" t="s">
        <v>62</v>
      </c>
      <c r="B23" s="48" t="s">
        <v>63</v>
      </c>
      <c r="C23" s="37">
        <v>30</v>
      </c>
      <c r="D23" s="37">
        <v>5.6</v>
      </c>
      <c r="E23" s="37">
        <f t="shared" si="0"/>
        <v>18.666666666666668</v>
      </c>
      <c r="F23" s="37">
        <f t="shared" si="1"/>
        <v>24.4</v>
      </c>
    </row>
    <row r="24" spans="1:6" s="40" customFormat="1" ht="19.5" customHeight="1" x14ac:dyDescent="0.2">
      <c r="A24" s="43"/>
      <c r="B24" s="50" t="s">
        <v>114</v>
      </c>
      <c r="C24" s="41">
        <f>C25+C31+C29</f>
        <v>1579.7</v>
      </c>
      <c r="D24" s="41">
        <f>D25+D31+D29</f>
        <v>470.09999999999997</v>
      </c>
      <c r="E24" s="41">
        <f t="shared" si="0"/>
        <v>29.758814964866747</v>
      </c>
      <c r="F24" s="41">
        <f t="shared" si="1"/>
        <v>1109.6000000000001</v>
      </c>
    </row>
    <row r="25" spans="1:6" s="40" customFormat="1" ht="42.75" customHeight="1" x14ac:dyDescent="0.2">
      <c r="A25" s="5" t="s">
        <v>64</v>
      </c>
      <c r="B25" s="47" t="s">
        <v>65</v>
      </c>
      <c r="C25" s="38">
        <f>C26+C27+C28</f>
        <v>1561.2</v>
      </c>
      <c r="D25" s="38">
        <f>D26+D27+D28</f>
        <v>459.7</v>
      </c>
      <c r="E25" s="38">
        <f t="shared" si="0"/>
        <v>29.445298488342299</v>
      </c>
      <c r="F25" s="38">
        <f t="shared" si="1"/>
        <v>1101.5</v>
      </c>
    </row>
    <row r="26" spans="1:6" ht="50.25" customHeight="1" x14ac:dyDescent="0.2">
      <c r="A26" s="9" t="s">
        <v>66</v>
      </c>
      <c r="B26" s="48" t="s">
        <v>67</v>
      </c>
      <c r="C26" s="37">
        <v>0</v>
      </c>
      <c r="D26" s="16">
        <v>0</v>
      </c>
      <c r="E26" s="37">
        <v>0</v>
      </c>
      <c r="F26" s="37">
        <f t="shared" ref="F26:F28" si="4">C26-D26</f>
        <v>0</v>
      </c>
    </row>
    <row r="27" spans="1:6" ht="60.75" customHeight="1" x14ac:dyDescent="0.2">
      <c r="A27" s="9" t="s">
        <v>68</v>
      </c>
      <c r="B27" s="48" t="s">
        <v>69</v>
      </c>
      <c r="C27" s="37">
        <v>1274.7</v>
      </c>
      <c r="D27" s="16">
        <v>459.7</v>
      </c>
      <c r="E27" s="37">
        <f t="shared" ref="E27:E28" si="5">D27*100/C27</f>
        <v>36.06338746371695</v>
      </c>
      <c r="F27" s="37">
        <f t="shared" si="4"/>
        <v>815</v>
      </c>
    </row>
    <row r="28" spans="1:6" ht="79.5" customHeight="1" x14ac:dyDescent="0.2">
      <c r="A28" s="9" t="s">
        <v>70</v>
      </c>
      <c r="B28" s="48" t="s">
        <v>71</v>
      </c>
      <c r="C28" s="37">
        <v>286.5</v>
      </c>
      <c r="D28" s="16">
        <v>0</v>
      </c>
      <c r="E28" s="37">
        <f t="shared" si="5"/>
        <v>0</v>
      </c>
      <c r="F28" s="37">
        <f t="shared" si="4"/>
        <v>286.5</v>
      </c>
    </row>
    <row r="29" spans="1:6" s="40" customFormat="1" ht="28.5" customHeight="1" x14ac:dyDescent="0.2">
      <c r="A29" s="5" t="s">
        <v>115</v>
      </c>
      <c r="B29" s="29" t="s">
        <v>116</v>
      </c>
      <c r="C29" s="38">
        <f>C30</f>
        <v>0</v>
      </c>
      <c r="D29" s="38">
        <f>D30</f>
        <v>9.1999999999999993</v>
      </c>
      <c r="E29" s="38">
        <v>100</v>
      </c>
      <c r="F29" s="38">
        <f t="shared" si="1"/>
        <v>-9.1999999999999993</v>
      </c>
    </row>
    <row r="30" spans="1:6" ht="26.25" customHeight="1" x14ac:dyDescent="0.2">
      <c r="A30" s="9" t="s">
        <v>117</v>
      </c>
      <c r="B30" s="28" t="s">
        <v>118</v>
      </c>
      <c r="C30" s="37">
        <v>0</v>
      </c>
      <c r="D30" s="16">
        <v>9.1999999999999993</v>
      </c>
      <c r="E30" s="37">
        <v>100</v>
      </c>
      <c r="F30" s="37">
        <f t="shared" si="1"/>
        <v>-9.1999999999999993</v>
      </c>
    </row>
    <row r="31" spans="1:6" s="40" customFormat="1" ht="15.75" customHeight="1" x14ac:dyDescent="0.2">
      <c r="A31" s="5" t="s">
        <v>108</v>
      </c>
      <c r="B31" s="29" t="s">
        <v>107</v>
      </c>
      <c r="C31" s="38">
        <f>C32</f>
        <v>18.5</v>
      </c>
      <c r="D31" s="38">
        <f>D32</f>
        <v>1.2</v>
      </c>
      <c r="E31" s="38">
        <f t="shared" si="0"/>
        <v>6.4864864864864868</v>
      </c>
      <c r="F31" s="38">
        <f t="shared" si="1"/>
        <v>17.3</v>
      </c>
    </row>
    <row r="32" spans="1:6" ht="42" customHeight="1" x14ac:dyDescent="0.2">
      <c r="A32" s="9" t="s">
        <v>105</v>
      </c>
      <c r="B32" s="28" t="s">
        <v>106</v>
      </c>
      <c r="C32" s="37">
        <v>18.5</v>
      </c>
      <c r="D32" s="37">
        <v>1.2</v>
      </c>
      <c r="E32" s="37">
        <f t="shared" si="0"/>
        <v>6.4864864864864868</v>
      </c>
      <c r="F32" s="37">
        <f t="shared" si="1"/>
        <v>17.3</v>
      </c>
    </row>
    <row r="33" spans="1:6" s="40" customFormat="1" ht="21.75" customHeight="1" x14ac:dyDescent="0.2">
      <c r="A33" s="43" t="s">
        <v>72</v>
      </c>
      <c r="B33" s="50" t="s">
        <v>73</v>
      </c>
      <c r="C33" s="41">
        <f>C34+C36+C40</f>
        <v>10804.8</v>
      </c>
      <c r="D33" s="41">
        <f>D34+D36+D40</f>
        <v>1769.55</v>
      </c>
      <c r="E33" s="41">
        <f>D33*100/C33</f>
        <v>16.377443358507332</v>
      </c>
      <c r="F33" s="41">
        <f t="shared" si="1"/>
        <v>9035.25</v>
      </c>
    </row>
    <row r="34" spans="1:6" ht="30.75" customHeight="1" x14ac:dyDescent="0.2">
      <c r="A34" s="9" t="s">
        <v>74</v>
      </c>
      <c r="B34" s="48" t="s">
        <v>75</v>
      </c>
      <c r="C34" s="37">
        <f>C35</f>
        <v>8223.5</v>
      </c>
      <c r="D34" s="37">
        <f>D35</f>
        <v>1644.7</v>
      </c>
      <c r="E34" s="37">
        <f t="shared" si="0"/>
        <v>20</v>
      </c>
      <c r="F34" s="37">
        <f t="shared" si="1"/>
        <v>6578.8</v>
      </c>
    </row>
    <row r="35" spans="1:6" ht="33" customHeight="1" x14ac:dyDescent="0.2">
      <c r="A35" s="9" t="s">
        <v>76</v>
      </c>
      <c r="B35" s="48" t="s">
        <v>77</v>
      </c>
      <c r="C35" s="37">
        <v>8223.5</v>
      </c>
      <c r="D35" s="16">
        <v>1644.7</v>
      </c>
      <c r="E35" s="37">
        <f t="shared" si="0"/>
        <v>20</v>
      </c>
      <c r="F35" s="37">
        <f t="shared" si="1"/>
        <v>6578.8</v>
      </c>
    </row>
    <row r="36" spans="1:6" s="40" customFormat="1" ht="39" customHeight="1" x14ac:dyDescent="0.2">
      <c r="A36" s="5" t="s">
        <v>78</v>
      </c>
      <c r="B36" s="47" t="s">
        <v>79</v>
      </c>
      <c r="C36" s="38">
        <f>C37+C39+C38</f>
        <v>494.9</v>
      </c>
      <c r="D36" s="38">
        <f>D37+D39+D38</f>
        <v>124.85</v>
      </c>
      <c r="E36" s="38">
        <f t="shared" si="0"/>
        <v>25.22731865023237</v>
      </c>
      <c r="F36" s="38">
        <f t="shared" si="1"/>
        <v>370.04999999999995</v>
      </c>
    </row>
    <row r="37" spans="1:6" ht="24.75" customHeight="1" x14ac:dyDescent="0.2">
      <c r="A37" s="9" t="s">
        <v>119</v>
      </c>
      <c r="B37" s="28" t="s">
        <v>120</v>
      </c>
      <c r="C37" s="37">
        <v>1.5</v>
      </c>
      <c r="D37" s="37">
        <v>1.5</v>
      </c>
      <c r="E37" s="37">
        <f t="shared" si="0"/>
        <v>100</v>
      </c>
      <c r="F37" s="37">
        <f t="shared" si="1"/>
        <v>0</v>
      </c>
    </row>
    <row r="38" spans="1:6" ht="37.5" customHeight="1" x14ac:dyDescent="0.2">
      <c r="A38" s="9" t="s">
        <v>82</v>
      </c>
      <c r="B38" s="48" t="s">
        <v>83</v>
      </c>
      <c r="C38" s="37">
        <v>466.4</v>
      </c>
      <c r="D38" s="16">
        <v>116.6</v>
      </c>
      <c r="E38" s="37">
        <f t="shared" si="0"/>
        <v>25</v>
      </c>
      <c r="F38" s="37">
        <f t="shared" si="1"/>
        <v>349.79999999999995</v>
      </c>
    </row>
    <row r="39" spans="1:6" ht="44.25" customHeight="1" x14ac:dyDescent="0.2">
      <c r="A39" s="9" t="s">
        <v>80</v>
      </c>
      <c r="B39" s="48" t="s">
        <v>81</v>
      </c>
      <c r="C39" s="37">
        <v>27</v>
      </c>
      <c r="D39" s="16">
        <v>6.75</v>
      </c>
      <c r="E39" s="37">
        <f t="shared" si="0"/>
        <v>25</v>
      </c>
      <c r="F39" s="37">
        <f t="shared" si="1"/>
        <v>20.25</v>
      </c>
    </row>
    <row r="40" spans="1:6" s="40" customFormat="1" ht="19.5" customHeight="1" x14ac:dyDescent="0.2">
      <c r="A40" s="5" t="s">
        <v>84</v>
      </c>
      <c r="B40" s="47" t="s">
        <v>25</v>
      </c>
      <c r="C40" s="38">
        <f>C41</f>
        <v>2086.4</v>
      </c>
      <c r="D40" s="38">
        <f>D41</f>
        <v>0</v>
      </c>
      <c r="E40" s="38">
        <f t="shared" si="0"/>
        <v>0</v>
      </c>
      <c r="F40" s="38">
        <f t="shared" si="1"/>
        <v>2086.4</v>
      </c>
    </row>
    <row r="41" spans="1:6" ht="25.5" x14ac:dyDescent="0.2">
      <c r="A41" s="9" t="s">
        <v>85</v>
      </c>
      <c r="B41" s="48" t="s">
        <v>86</v>
      </c>
      <c r="C41" s="37">
        <v>2086.4</v>
      </c>
      <c r="D41" s="37">
        <v>0</v>
      </c>
      <c r="E41" s="37">
        <f t="shared" si="0"/>
        <v>0</v>
      </c>
      <c r="F41" s="37">
        <f t="shared" si="1"/>
        <v>2086.4</v>
      </c>
    </row>
    <row r="42" spans="1:6" s="40" customFormat="1" ht="25.5" x14ac:dyDescent="0.2">
      <c r="A42" s="5" t="s">
        <v>87</v>
      </c>
      <c r="B42" s="47" t="s">
        <v>88</v>
      </c>
      <c r="C42" s="38">
        <f>C43</f>
        <v>0</v>
      </c>
      <c r="D42" s="38">
        <f>D43</f>
        <v>0</v>
      </c>
      <c r="E42" s="38">
        <v>0</v>
      </c>
      <c r="F42" s="38">
        <f t="shared" si="1"/>
        <v>0</v>
      </c>
    </row>
    <row r="43" spans="1:6" ht="25.5" x14ac:dyDescent="0.2">
      <c r="A43" s="9" t="s">
        <v>121</v>
      </c>
      <c r="B43" s="48" t="s">
        <v>88</v>
      </c>
      <c r="C43" s="37">
        <v>0</v>
      </c>
      <c r="D43" s="16">
        <v>0</v>
      </c>
      <c r="E43" s="37">
        <v>0</v>
      </c>
      <c r="F43" s="37">
        <f t="shared" si="1"/>
        <v>0</v>
      </c>
    </row>
    <row r="44" spans="1:6" x14ac:dyDescent="0.2">
      <c r="A44" s="5"/>
      <c r="B44" s="47" t="s">
        <v>89</v>
      </c>
      <c r="C44" s="38">
        <f>C33+C24+C7</f>
        <v>33759.199999999997</v>
      </c>
      <c r="D44" s="38">
        <f>D33+D24+D7</f>
        <v>7770.35</v>
      </c>
      <c r="E44" s="38">
        <f t="shared" si="0"/>
        <v>23.016984999644542</v>
      </c>
      <c r="F44" s="38">
        <f t="shared" si="1"/>
        <v>25988.85</v>
      </c>
    </row>
    <row r="46" spans="1:6" x14ac:dyDescent="0.2">
      <c r="D46" s="39"/>
    </row>
    <row r="47" spans="1:6" x14ac:dyDescent="0.2">
      <c r="D47" s="39"/>
    </row>
    <row r="48" spans="1:6" x14ac:dyDescent="0.2">
      <c r="D48" s="39"/>
    </row>
  </sheetData>
  <mergeCells count="2">
    <mergeCell ref="E1:F1"/>
    <mergeCell ref="A4:F4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19" zoomScaleNormal="100" workbookViewId="0">
      <selection activeCell="M13" sqref="M13"/>
    </sheetView>
  </sheetViews>
  <sheetFormatPr defaultRowHeight="12.75" x14ac:dyDescent="0.2"/>
  <cols>
    <col min="1" max="1" width="50.42578125" style="10" customWidth="1"/>
    <col min="2" max="2" width="5.42578125" style="11" customWidth="1"/>
    <col min="3" max="3" width="5.28515625" style="11" customWidth="1"/>
    <col min="4" max="4" width="10.5703125" style="12" hidden="1" customWidth="1"/>
    <col min="5" max="5" width="7.140625" style="13" hidden="1" customWidth="1"/>
    <col min="6" max="6" width="17.28515625" style="11" customWidth="1"/>
    <col min="7" max="7" width="14.42578125" style="13" customWidth="1"/>
    <col min="8" max="8" width="12.28515625" style="13" customWidth="1"/>
    <col min="9" max="9" width="12.42578125" style="13" customWidth="1"/>
    <col min="10" max="16384" width="9.140625" style="13"/>
  </cols>
  <sheetData>
    <row r="1" spans="1:15" ht="47.25" customHeight="1" x14ac:dyDescent="0.2">
      <c r="G1" s="71" t="s">
        <v>128</v>
      </c>
      <c r="H1" s="71"/>
      <c r="I1" s="71"/>
    </row>
    <row r="3" spans="1:15" ht="45" customHeight="1" x14ac:dyDescent="0.2">
      <c r="A3" s="73" t="s">
        <v>127</v>
      </c>
      <c r="B3" s="73"/>
      <c r="C3" s="73"/>
      <c r="D3" s="73"/>
      <c r="E3" s="73"/>
      <c r="F3" s="73"/>
      <c r="G3" s="73"/>
      <c r="H3" s="73"/>
      <c r="I3" s="73"/>
    </row>
    <row r="4" spans="1:15" ht="21" customHeight="1" x14ac:dyDescent="0.2"/>
    <row r="5" spans="1:15" x14ac:dyDescent="0.2">
      <c r="H5" s="11"/>
      <c r="I5" s="11" t="s">
        <v>32</v>
      </c>
    </row>
    <row r="6" spans="1:15" ht="81" customHeight="1" x14ac:dyDescent="0.2">
      <c r="A6" s="14" t="s">
        <v>0</v>
      </c>
      <c r="B6" s="14" t="s">
        <v>1</v>
      </c>
      <c r="C6" s="14" t="s">
        <v>2</v>
      </c>
      <c r="D6" s="15" t="s">
        <v>3</v>
      </c>
      <c r="E6" s="14" t="s">
        <v>4</v>
      </c>
      <c r="F6" s="8" t="s">
        <v>122</v>
      </c>
      <c r="G6" s="7" t="s">
        <v>126</v>
      </c>
      <c r="H6" s="8" t="s">
        <v>90</v>
      </c>
      <c r="I6" s="8" t="s">
        <v>91</v>
      </c>
    </row>
    <row r="7" spans="1:15" ht="20.25" customHeight="1" x14ac:dyDescent="0.2">
      <c r="A7" s="51" t="s">
        <v>5</v>
      </c>
      <c r="B7" s="52">
        <v>1</v>
      </c>
      <c r="C7" s="52">
        <v>0</v>
      </c>
      <c r="D7" s="53">
        <f>D8+D9+D10+D11+D12</f>
        <v>18743.7</v>
      </c>
      <c r="E7" s="32"/>
      <c r="F7" s="59">
        <f>F8+F9+F10+F11+F12</f>
        <v>20227.099999999999</v>
      </c>
      <c r="G7" s="59">
        <f>G8+G9+G10+G11+G12</f>
        <v>6978.1000000000013</v>
      </c>
      <c r="H7" s="60">
        <f>G7*100/F7</f>
        <v>34.498766506320734</v>
      </c>
      <c r="I7" s="16">
        <f>F7-G7</f>
        <v>13248.999999999996</v>
      </c>
    </row>
    <row r="8" spans="1:15" ht="22.5" customHeight="1" x14ac:dyDescent="0.2">
      <c r="A8" s="51" t="s">
        <v>6</v>
      </c>
      <c r="B8" s="52">
        <v>1</v>
      </c>
      <c r="C8" s="52">
        <v>2</v>
      </c>
      <c r="D8" s="53">
        <f>'[1]расходы 2020'!F7</f>
        <v>2019</v>
      </c>
      <c r="E8" s="33" t="s">
        <v>26</v>
      </c>
      <c r="F8" s="61">
        <v>2361</v>
      </c>
      <c r="G8" s="16">
        <v>1065.9000000000001</v>
      </c>
      <c r="H8" s="60">
        <f t="shared" ref="H8:H34" si="0">G8*100/F8</f>
        <v>45.146124523506998</v>
      </c>
      <c r="I8" s="16">
        <f t="shared" ref="I8:I34" si="1">F8-G8</f>
        <v>1295.0999999999999</v>
      </c>
    </row>
    <row r="9" spans="1:15" ht="38.25" customHeight="1" x14ac:dyDescent="0.2">
      <c r="A9" s="51" t="s">
        <v>7</v>
      </c>
      <c r="B9" s="52">
        <v>1</v>
      </c>
      <c r="C9" s="52">
        <v>4</v>
      </c>
      <c r="D9" s="53">
        <f>'[1]расходы 2020'!F13</f>
        <v>11173</v>
      </c>
      <c r="E9" s="33"/>
      <c r="F9" s="61">
        <v>12611.5</v>
      </c>
      <c r="G9" s="16">
        <v>4996.3</v>
      </c>
      <c r="H9" s="60">
        <f t="shared" si="0"/>
        <v>39.617016215358994</v>
      </c>
      <c r="I9" s="16">
        <f t="shared" si="1"/>
        <v>7615.2</v>
      </c>
    </row>
    <row r="10" spans="1:15" ht="38.25" customHeight="1" x14ac:dyDescent="0.2">
      <c r="A10" s="54" t="s">
        <v>28</v>
      </c>
      <c r="B10" s="52">
        <v>1</v>
      </c>
      <c r="C10" s="52">
        <v>6</v>
      </c>
      <c r="D10" s="53">
        <f>'[1]расходы 2020'!F19</f>
        <v>34.700000000000003</v>
      </c>
      <c r="E10" s="33"/>
      <c r="F10" s="61">
        <v>36.4</v>
      </c>
      <c r="G10" s="16">
        <v>28.1</v>
      </c>
      <c r="H10" s="60">
        <f t="shared" si="0"/>
        <v>77.197802197802204</v>
      </c>
      <c r="I10" s="16">
        <f t="shared" si="1"/>
        <v>8.2999999999999972</v>
      </c>
    </row>
    <row r="11" spans="1:15" ht="11.25" customHeight="1" x14ac:dyDescent="0.2">
      <c r="A11" s="51" t="s">
        <v>8</v>
      </c>
      <c r="B11" s="52">
        <v>1</v>
      </c>
      <c r="C11" s="52">
        <v>11</v>
      </c>
      <c r="D11" s="53">
        <f>'[1]расходы 2020'!F30</f>
        <v>50</v>
      </c>
      <c r="E11" s="33" t="s">
        <v>26</v>
      </c>
      <c r="F11" s="61">
        <v>50</v>
      </c>
      <c r="G11" s="16">
        <v>0</v>
      </c>
      <c r="H11" s="60">
        <f t="shared" si="0"/>
        <v>0</v>
      </c>
      <c r="I11" s="16">
        <f t="shared" si="1"/>
        <v>50</v>
      </c>
    </row>
    <row r="12" spans="1:15" ht="11.25" customHeight="1" x14ac:dyDescent="0.25">
      <c r="A12" s="51" t="s">
        <v>9</v>
      </c>
      <c r="B12" s="52">
        <v>1</v>
      </c>
      <c r="C12" s="52">
        <v>13</v>
      </c>
      <c r="D12" s="53">
        <f>'[1]расходы 2020'!F36</f>
        <v>5467</v>
      </c>
      <c r="E12" s="33" t="s">
        <v>26</v>
      </c>
      <c r="F12" s="61">
        <v>5168.2</v>
      </c>
      <c r="G12" s="16">
        <v>887.8</v>
      </c>
      <c r="H12" s="60">
        <f t="shared" si="0"/>
        <v>17.178127781432607</v>
      </c>
      <c r="I12" s="16">
        <f t="shared" si="1"/>
        <v>4280.3999999999996</v>
      </c>
      <c r="N12" s="70"/>
      <c r="O12"/>
    </row>
    <row r="13" spans="1:15" ht="13.5" customHeight="1" x14ac:dyDescent="0.25">
      <c r="A13" s="51" t="s">
        <v>10</v>
      </c>
      <c r="B13" s="52">
        <v>2</v>
      </c>
      <c r="C13" s="52">
        <v>0</v>
      </c>
      <c r="D13" s="53">
        <f>D14</f>
        <v>438</v>
      </c>
      <c r="E13" s="33" t="s">
        <v>26</v>
      </c>
      <c r="F13" s="61">
        <f>F14</f>
        <v>466.4</v>
      </c>
      <c r="G13" s="61">
        <f>G14</f>
        <v>116.6</v>
      </c>
      <c r="H13" s="60">
        <f t="shared" si="0"/>
        <v>25</v>
      </c>
      <c r="I13" s="16">
        <f t="shared" si="1"/>
        <v>349.79999999999995</v>
      </c>
      <c r="N13" s="70"/>
      <c r="O13"/>
    </row>
    <row r="14" spans="1:15" ht="11.25" customHeight="1" x14ac:dyDescent="0.2">
      <c r="A14" s="51" t="s">
        <v>11</v>
      </c>
      <c r="B14" s="52">
        <v>2</v>
      </c>
      <c r="C14" s="52">
        <v>3</v>
      </c>
      <c r="D14" s="53">
        <f>'[1]расходы 2020'!F75</f>
        <v>438</v>
      </c>
      <c r="E14" s="33" t="s">
        <v>26</v>
      </c>
      <c r="F14" s="61">
        <v>466.4</v>
      </c>
      <c r="G14" s="16">
        <v>116.6</v>
      </c>
      <c r="H14" s="60">
        <f t="shared" si="0"/>
        <v>25</v>
      </c>
      <c r="I14" s="16">
        <f t="shared" si="1"/>
        <v>349.79999999999995</v>
      </c>
    </row>
    <row r="15" spans="1:15" ht="24.75" customHeight="1" x14ac:dyDescent="0.2">
      <c r="A15" s="51" t="s">
        <v>12</v>
      </c>
      <c r="B15" s="52">
        <v>3</v>
      </c>
      <c r="C15" s="52">
        <v>0</v>
      </c>
      <c r="D15" s="53">
        <f>D16+D17+D18</f>
        <v>39.9</v>
      </c>
      <c r="E15" s="33" t="s">
        <v>26</v>
      </c>
      <c r="F15" s="61">
        <f>F16+F17+F18</f>
        <v>60.3</v>
      </c>
      <c r="G15" s="61">
        <f>G16+G17+G18</f>
        <v>0</v>
      </c>
      <c r="H15" s="60">
        <f t="shared" si="0"/>
        <v>0</v>
      </c>
      <c r="I15" s="16">
        <f t="shared" si="1"/>
        <v>60.3</v>
      </c>
      <c r="L15" s="21"/>
      <c r="M15" s="21"/>
    </row>
    <row r="16" spans="1:15" ht="11.25" customHeight="1" x14ac:dyDescent="0.2">
      <c r="A16" s="51" t="s">
        <v>13</v>
      </c>
      <c r="B16" s="52">
        <v>3</v>
      </c>
      <c r="C16" s="52">
        <v>4</v>
      </c>
      <c r="D16" s="53">
        <f>'[1]расходы 2020'!F84</f>
        <v>8</v>
      </c>
      <c r="E16" s="33" t="s">
        <v>26</v>
      </c>
      <c r="F16" s="61">
        <v>27</v>
      </c>
      <c r="G16" s="16">
        <v>0</v>
      </c>
      <c r="H16" s="60">
        <f t="shared" si="0"/>
        <v>0</v>
      </c>
      <c r="I16" s="16">
        <f t="shared" si="1"/>
        <v>27</v>
      </c>
    </row>
    <row r="17" spans="1:9" ht="24.75" customHeight="1" x14ac:dyDescent="0.2">
      <c r="A17" s="51" t="s">
        <v>20</v>
      </c>
      <c r="B17" s="52">
        <v>3</v>
      </c>
      <c r="C17" s="52">
        <v>9</v>
      </c>
      <c r="D17" s="53">
        <f>'[1]расходы 2020'!F91</f>
        <v>2</v>
      </c>
      <c r="E17" s="33"/>
      <c r="F17" s="61">
        <v>2</v>
      </c>
      <c r="G17" s="16">
        <v>0</v>
      </c>
      <c r="H17" s="60">
        <f t="shared" si="0"/>
        <v>0</v>
      </c>
      <c r="I17" s="16">
        <f t="shared" si="1"/>
        <v>2</v>
      </c>
    </row>
    <row r="18" spans="1:9" ht="24" customHeight="1" x14ac:dyDescent="0.2">
      <c r="A18" s="54" t="s">
        <v>27</v>
      </c>
      <c r="B18" s="52">
        <v>3</v>
      </c>
      <c r="C18" s="52">
        <v>14</v>
      </c>
      <c r="D18" s="53">
        <f>'[1]расходы 2020'!F103</f>
        <v>29.9</v>
      </c>
      <c r="E18" s="33"/>
      <c r="F18" s="61">
        <v>31.3</v>
      </c>
      <c r="G18" s="16">
        <v>0</v>
      </c>
      <c r="H18" s="60">
        <f t="shared" si="0"/>
        <v>0</v>
      </c>
      <c r="I18" s="16">
        <f t="shared" si="1"/>
        <v>31.3</v>
      </c>
    </row>
    <row r="19" spans="1:9" ht="14.25" customHeight="1" x14ac:dyDescent="0.2">
      <c r="A19" s="51" t="s">
        <v>14</v>
      </c>
      <c r="B19" s="52">
        <v>4</v>
      </c>
      <c r="C19" s="52">
        <v>0</v>
      </c>
      <c r="D19" s="53">
        <f>D21+D22+D23</f>
        <v>2503.1999999999998</v>
      </c>
      <c r="E19" s="33" t="s">
        <v>26</v>
      </c>
      <c r="F19" s="62">
        <f>F20+F21+F22+F23</f>
        <v>4960.1000000000004</v>
      </c>
      <c r="G19" s="62">
        <f>G21+G22+G23+G20</f>
        <v>32.9</v>
      </c>
      <c r="H19" s="60">
        <f t="shared" si="0"/>
        <v>0.66329307876857313</v>
      </c>
      <c r="I19" s="16">
        <f t="shared" si="1"/>
        <v>4927.2000000000007</v>
      </c>
    </row>
    <row r="20" spans="1:9" ht="14.25" customHeight="1" x14ac:dyDescent="0.2">
      <c r="A20" s="55" t="s">
        <v>132</v>
      </c>
      <c r="B20" s="52">
        <v>4</v>
      </c>
      <c r="C20" s="52">
        <v>1</v>
      </c>
      <c r="D20" s="53"/>
      <c r="E20" s="33"/>
      <c r="F20" s="62">
        <v>187</v>
      </c>
      <c r="G20" s="62">
        <v>0</v>
      </c>
      <c r="H20" s="60">
        <v>100</v>
      </c>
      <c r="I20" s="16">
        <f t="shared" ref="I20" si="2">F20-G20</f>
        <v>187</v>
      </c>
    </row>
    <row r="21" spans="1:9" ht="11.25" customHeight="1" x14ac:dyDescent="0.2">
      <c r="A21" s="51" t="s">
        <v>30</v>
      </c>
      <c r="B21" s="52">
        <v>4</v>
      </c>
      <c r="C21" s="52">
        <v>9</v>
      </c>
      <c r="D21" s="53">
        <f>'[1]расходы 2020'!F114</f>
        <v>2043.8</v>
      </c>
      <c r="E21" s="33"/>
      <c r="F21" s="61">
        <v>4351.6000000000004</v>
      </c>
      <c r="G21" s="61">
        <v>0</v>
      </c>
      <c r="H21" s="60">
        <f t="shared" si="0"/>
        <v>0</v>
      </c>
      <c r="I21" s="16">
        <f t="shared" si="1"/>
        <v>4351.6000000000004</v>
      </c>
    </row>
    <row r="22" spans="1:9" ht="11.25" customHeight="1" x14ac:dyDescent="0.2">
      <c r="A22" s="51" t="s">
        <v>15</v>
      </c>
      <c r="B22" s="52">
        <v>4</v>
      </c>
      <c r="C22" s="52">
        <v>10</v>
      </c>
      <c r="D22" s="53">
        <f>'[1]расходы 2020'!F121</f>
        <v>452.7</v>
      </c>
      <c r="E22" s="33" t="s">
        <v>26</v>
      </c>
      <c r="F22" s="61">
        <v>414.2</v>
      </c>
      <c r="G22" s="61">
        <v>25.6</v>
      </c>
      <c r="H22" s="60">
        <f t="shared" si="0"/>
        <v>6.1805890873973928</v>
      </c>
      <c r="I22" s="16">
        <f t="shared" si="1"/>
        <v>388.59999999999997</v>
      </c>
    </row>
    <row r="23" spans="1:9" x14ac:dyDescent="0.2">
      <c r="A23" s="51" t="s">
        <v>31</v>
      </c>
      <c r="B23" s="52">
        <v>4</v>
      </c>
      <c r="C23" s="52">
        <v>12</v>
      </c>
      <c r="D23" s="53">
        <f>'[1]расходы 2020'!F127</f>
        <v>6.7</v>
      </c>
      <c r="E23" s="33"/>
      <c r="F23" s="61">
        <v>7.3</v>
      </c>
      <c r="G23" s="61">
        <v>7.3</v>
      </c>
      <c r="H23" s="60">
        <f t="shared" si="0"/>
        <v>100</v>
      </c>
      <c r="I23" s="16">
        <f t="shared" si="1"/>
        <v>0</v>
      </c>
    </row>
    <row r="24" spans="1:9" ht="17.25" customHeight="1" x14ac:dyDescent="0.2">
      <c r="A24" s="51" t="s">
        <v>16</v>
      </c>
      <c r="B24" s="52">
        <v>5</v>
      </c>
      <c r="C24" s="52">
        <v>0</v>
      </c>
      <c r="D24" s="53">
        <f>D25+D26+D27</f>
        <v>6624.3</v>
      </c>
      <c r="E24" s="33" t="s">
        <v>26</v>
      </c>
      <c r="F24" s="61">
        <f>F25+F26+F27+F28</f>
        <v>3190.3</v>
      </c>
      <c r="G24" s="61">
        <f>G25+G26+G27+G28</f>
        <v>252</v>
      </c>
      <c r="H24" s="60">
        <f t="shared" si="0"/>
        <v>7.8989436730088078</v>
      </c>
      <c r="I24" s="16">
        <f t="shared" si="1"/>
        <v>2938.3</v>
      </c>
    </row>
    <row r="25" spans="1:9" ht="11.25" customHeight="1" x14ac:dyDescent="0.2">
      <c r="A25" s="51" t="s">
        <v>24</v>
      </c>
      <c r="B25" s="52">
        <v>5</v>
      </c>
      <c r="C25" s="52">
        <v>1</v>
      </c>
      <c r="D25" s="53">
        <f>'[1]расходы 2020'!F134</f>
        <v>239.7</v>
      </c>
      <c r="E25" s="33" t="s">
        <v>26</v>
      </c>
      <c r="F25" s="61">
        <v>238.6</v>
      </c>
      <c r="G25" s="61">
        <v>39.799999999999997</v>
      </c>
      <c r="H25" s="60">
        <f t="shared" si="0"/>
        <v>16.680637049455154</v>
      </c>
      <c r="I25" s="16">
        <f t="shared" si="1"/>
        <v>198.8</v>
      </c>
    </row>
    <row r="26" spans="1:9" ht="11.25" customHeight="1" x14ac:dyDescent="0.2">
      <c r="A26" s="51" t="s">
        <v>21</v>
      </c>
      <c r="B26" s="52">
        <v>5</v>
      </c>
      <c r="C26" s="52">
        <v>2</v>
      </c>
      <c r="D26" s="53">
        <f>'[1]расходы 2020'!F141</f>
        <v>5840.6</v>
      </c>
      <c r="E26" s="33" t="s">
        <v>26</v>
      </c>
      <c r="F26" s="61">
        <v>2272.3000000000002</v>
      </c>
      <c r="G26" s="61">
        <v>0</v>
      </c>
      <c r="H26" s="60">
        <f t="shared" si="0"/>
        <v>0</v>
      </c>
      <c r="I26" s="16">
        <f t="shared" si="1"/>
        <v>2272.3000000000002</v>
      </c>
    </row>
    <row r="27" spans="1:9" ht="11.25" customHeight="1" x14ac:dyDescent="0.2">
      <c r="A27" s="51" t="s">
        <v>17</v>
      </c>
      <c r="B27" s="52">
        <v>5</v>
      </c>
      <c r="C27" s="52">
        <v>3</v>
      </c>
      <c r="D27" s="53">
        <f>'[1]расходы 2020'!F159</f>
        <v>544</v>
      </c>
      <c r="E27" s="33" t="s">
        <v>26</v>
      </c>
      <c r="F27" s="61">
        <v>479.4</v>
      </c>
      <c r="G27" s="61">
        <v>212.2</v>
      </c>
      <c r="H27" s="60">
        <f t="shared" si="0"/>
        <v>44.263662911973299</v>
      </c>
      <c r="I27" s="16">
        <f t="shared" si="1"/>
        <v>267.2</v>
      </c>
    </row>
    <row r="28" spans="1:9" ht="24.75" customHeight="1" x14ac:dyDescent="0.2">
      <c r="A28" s="55" t="s">
        <v>133</v>
      </c>
      <c r="B28" s="52">
        <v>5</v>
      </c>
      <c r="C28" s="52">
        <v>5</v>
      </c>
      <c r="D28" s="53"/>
      <c r="E28" s="33"/>
      <c r="F28" s="61">
        <v>200</v>
      </c>
      <c r="G28" s="61">
        <v>0</v>
      </c>
      <c r="H28" s="60">
        <f t="shared" si="0"/>
        <v>0</v>
      </c>
      <c r="I28" s="16">
        <f t="shared" si="1"/>
        <v>200</v>
      </c>
    </row>
    <row r="29" spans="1:9" ht="14.25" customHeight="1" x14ac:dyDescent="0.2">
      <c r="A29" s="51" t="str">
        <f>'[1]расходы 2020'!A165</f>
        <v>ОХРАНА ОКРУЖАЮЩЕЙ СРЕДЫ</v>
      </c>
      <c r="B29" s="52">
        <f>'[1]расходы 2020'!B165</f>
        <v>6</v>
      </c>
      <c r="C29" s="52">
        <v>0</v>
      </c>
      <c r="D29" s="53">
        <f>D30</f>
        <v>298</v>
      </c>
      <c r="E29" s="33" t="s">
        <v>26</v>
      </c>
      <c r="F29" s="61">
        <f>F30</f>
        <v>210.1</v>
      </c>
      <c r="G29" s="61">
        <f>G30</f>
        <v>208.6</v>
      </c>
      <c r="H29" s="60">
        <f t="shared" si="0"/>
        <v>99.286054259876252</v>
      </c>
      <c r="I29" s="16">
        <f t="shared" si="1"/>
        <v>1.5</v>
      </c>
    </row>
    <row r="30" spans="1:9" ht="11.25" customHeight="1" x14ac:dyDescent="0.2">
      <c r="A30" s="51" t="str">
        <f>'[1]расходы 2020'!A166</f>
        <v>Другие вопросы в области охраны окружающей среды</v>
      </c>
      <c r="B30" s="52">
        <v>6</v>
      </c>
      <c r="C30" s="52">
        <f>'[1]расходы 2020'!C166</f>
        <v>5</v>
      </c>
      <c r="D30" s="53">
        <f>'[1]расходы 2020'!F166</f>
        <v>298</v>
      </c>
      <c r="E30" s="33" t="s">
        <v>26</v>
      </c>
      <c r="F30" s="61">
        <v>210.1</v>
      </c>
      <c r="G30" s="61">
        <v>208.6</v>
      </c>
      <c r="H30" s="60">
        <f t="shared" si="0"/>
        <v>99.286054259876252</v>
      </c>
      <c r="I30" s="16">
        <f t="shared" si="1"/>
        <v>1.5</v>
      </c>
    </row>
    <row r="31" spans="1:9" ht="16.5" customHeight="1" x14ac:dyDescent="0.2">
      <c r="A31" s="51" t="s">
        <v>22</v>
      </c>
      <c r="B31" s="52">
        <v>8</v>
      </c>
      <c r="C31" s="52">
        <v>0</v>
      </c>
      <c r="D31" s="53">
        <f>D32</f>
        <v>1253.8</v>
      </c>
      <c r="E31" s="33" t="s">
        <v>26</v>
      </c>
      <c r="F31" s="61">
        <f>F32</f>
        <v>1280.5</v>
      </c>
      <c r="G31" s="61">
        <f>G32</f>
        <v>267.2</v>
      </c>
      <c r="H31" s="60">
        <f t="shared" si="0"/>
        <v>20.866848887153456</v>
      </c>
      <c r="I31" s="16">
        <f t="shared" si="1"/>
        <v>1013.3</v>
      </c>
    </row>
    <row r="32" spans="1:9" ht="13.5" customHeight="1" x14ac:dyDescent="0.2">
      <c r="A32" s="51" t="s">
        <v>18</v>
      </c>
      <c r="B32" s="52">
        <v>8</v>
      </c>
      <c r="C32" s="52">
        <v>1</v>
      </c>
      <c r="D32" s="53">
        <f>'[1]расходы 2020'!F177</f>
        <v>1253.8</v>
      </c>
      <c r="E32" s="33" t="s">
        <v>26</v>
      </c>
      <c r="F32" s="61">
        <v>1280.5</v>
      </c>
      <c r="G32" s="61">
        <v>267.2</v>
      </c>
      <c r="H32" s="60">
        <f t="shared" si="0"/>
        <v>20.866848887153456</v>
      </c>
      <c r="I32" s="16">
        <f t="shared" si="1"/>
        <v>1013.3</v>
      </c>
    </row>
    <row r="33" spans="1:12" ht="11.25" customHeight="1" x14ac:dyDescent="0.2">
      <c r="A33" s="51" t="s">
        <v>23</v>
      </c>
      <c r="B33" s="52">
        <v>11</v>
      </c>
      <c r="C33" s="52">
        <v>0</v>
      </c>
      <c r="D33" s="53">
        <f>D34</f>
        <v>6973.6</v>
      </c>
      <c r="E33" s="34"/>
      <c r="F33" s="16">
        <f>F34</f>
        <v>6795.4</v>
      </c>
      <c r="G33" s="16">
        <f>G34</f>
        <v>1372.8</v>
      </c>
      <c r="H33" s="60">
        <f t="shared" si="0"/>
        <v>20.201901286164173</v>
      </c>
      <c r="I33" s="16">
        <f t="shared" si="1"/>
        <v>5422.5999999999995</v>
      </c>
      <c r="L33" s="31"/>
    </row>
    <row r="34" spans="1:12" ht="13.5" customHeight="1" x14ac:dyDescent="0.2">
      <c r="A34" s="56" t="s">
        <v>19</v>
      </c>
      <c r="B34" s="57">
        <v>11</v>
      </c>
      <c r="C34" s="57">
        <v>1</v>
      </c>
      <c r="D34" s="58">
        <f>'[1]расходы 2020'!F198</f>
        <v>6973.6</v>
      </c>
      <c r="F34" s="63">
        <v>6795.4</v>
      </c>
      <c r="G34" s="63">
        <v>1372.8</v>
      </c>
      <c r="H34" s="64">
        <f t="shared" si="0"/>
        <v>20.201901286164173</v>
      </c>
      <c r="I34" s="63">
        <f t="shared" si="1"/>
        <v>5422.5999999999995</v>
      </c>
    </row>
    <row r="35" spans="1:12" s="36" customFormat="1" x14ac:dyDescent="0.2">
      <c r="A35" s="35" t="s">
        <v>29</v>
      </c>
      <c r="B35" s="17"/>
      <c r="C35" s="17"/>
      <c r="D35" s="18"/>
      <c r="E35" s="19"/>
      <c r="F35" s="65">
        <f>F7+F13+F15+F19+F24+F29+F31+F33</f>
        <v>37190.199999999997</v>
      </c>
      <c r="G35" s="66">
        <f>G7+G13+G15+G19+G24+G29+G31+G33</f>
        <v>9228.2000000000007</v>
      </c>
      <c r="H35" s="67">
        <f t="shared" ref="H35" si="3">G35*100/F35</f>
        <v>24.813526143984173</v>
      </c>
      <c r="I35" s="68">
        <f t="shared" ref="I35" si="4">F35-G35</f>
        <v>27961.999999999996</v>
      </c>
    </row>
    <row r="36" spans="1:12" s="21" customFormat="1" x14ac:dyDescent="0.2">
      <c r="A36" s="10"/>
      <c r="B36" s="11"/>
      <c r="C36" s="11"/>
      <c r="D36" s="12"/>
      <c r="E36" s="13"/>
      <c r="F36" s="20"/>
      <c r="G36" s="13"/>
      <c r="H36" s="13"/>
    </row>
    <row r="37" spans="1:12" x14ac:dyDescent="0.2">
      <c r="F37" s="20"/>
    </row>
    <row r="39" spans="1:12" x14ac:dyDescent="0.2">
      <c r="G39" s="42"/>
    </row>
  </sheetData>
  <autoFilter ref="A6:F33"/>
  <mergeCells count="2">
    <mergeCell ref="A3:I3"/>
    <mergeCell ref="G1:I1"/>
  </mergeCells>
  <pageMargins left="0" right="0" top="0" bottom="0" header="0" footer="0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8" sqref="F8:F11"/>
    </sheetView>
  </sheetViews>
  <sheetFormatPr defaultRowHeight="12.75" x14ac:dyDescent="0.2"/>
  <cols>
    <col min="1" max="1" width="11.28515625" style="1" customWidth="1"/>
    <col min="2" max="2" width="20.5703125" style="1" customWidth="1"/>
    <col min="3" max="3" width="45.42578125" style="1" customWidth="1"/>
    <col min="4" max="4" width="17.28515625" style="1" customWidth="1"/>
    <col min="5" max="5" width="0.7109375" style="1" customWidth="1"/>
    <col min="6" max="6" width="18" style="1" customWidth="1"/>
    <col min="7" max="16384" width="9.140625" style="1"/>
  </cols>
  <sheetData>
    <row r="1" spans="1:6" ht="51" customHeight="1" x14ac:dyDescent="0.2">
      <c r="D1" s="71" t="s">
        <v>124</v>
      </c>
      <c r="E1" s="71"/>
      <c r="F1" s="71"/>
    </row>
    <row r="3" spans="1:6" x14ac:dyDescent="0.2">
      <c r="A3" s="73" t="s">
        <v>125</v>
      </c>
      <c r="B3" s="73"/>
      <c r="C3" s="73"/>
      <c r="D3" s="73"/>
      <c r="E3" s="73"/>
      <c r="F3" s="73"/>
    </row>
    <row r="5" spans="1:6" ht="78.75" customHeight="1" x14ac:dyDescent="0.2">
      <c r="A5" s="26" t="s">
        <v>92</v>
      </c>
      <c r="B5" s="26" t="s">
        <v>93</v>
      </c>
      <c r="C5" s="26" t="s">
        <v>94</v>
      </c>
      <c r="D5" s="74" t="s">
        <v>122</v>
      </c>
      <c r="E5" s="75"/>
      <c r="F5" s="6" t="s">
        <v>123</v>
      </c>
    </row>
    <row r="6" spans="1:6" x14ac:dyDescent="0.2">
      <c r="A6" s="24">
        <v>1</v>
      </c>
      <c r="B6" s="24">
        <v>2</v>
      </c>
      <c r="C6" s="24">
        <v>3</v>
      </c>
      <c r="D6" s="76"/>
      <c r="E6" s="77"/>
      <c r="F6" s="25"/>
    </row>
    <row r="7" spans="1:6" ht="31.5" customHeight="1" x14ac:dyDescent="0.2">
      <c r="A7" s="8">
        <v>650</v>
      </c>
      <c r="B7" s="8" t="s">
        <v>95</v>
      </c>
      <c r="C7" s="22" t="s">
        <v>96</v>
      </c>
      <c r="D7" s="74"/>
      <c r="E7" s="75"/>
      <c r="F7" s="25"/>
    </row>
    <row r="8" spans="1:6" ht="31.5" customHeight="1" x14ac:dyDescent="0.2">
      <c r="A8" s="23" t="s">
        <v>97</v>
      </c>
      <c r="B8" s="24" t="s">
        <v>98</v>
      </c>
      <c r="C8" s="22" t="s">
        <v>99</v>
      </c>
      <c r="D8" s="78">
        <f>D10-D9</f>
        <v>3431</v>
      </c>
      <c r="E8" s="79"/>
      <c r="F8" s="68">
        <f>F10-F9</f>
        <v>1457.8000000000011</v>
      </c>
    </row>
    <row r="9" spans="1:6" ht="31.5" customHeight="1" x14ac:dyDescent="0.2">
      <c r="A9" s="24">
        <v>650</v>
      </c>
      <c r="B9" s="24" t="s">
        <v>100</v>
      </c>
      <c r="C9" s="27" t="s">
        <v>101</v>
      </c>
      <c r="D9" s="80">
        <v>2975.8</v>
      </c>
      <c r="E9" s="81"/>
      <c r="F9" s="16">
        <v>7770.4</v>
      </c>
    </row>
    <row r="10" spans="1:6" ht="31.5" customHeight="1" x14ac:dyDescent="0.2">
      <c r="A10" s="24">
        <v>650</v>
      </c>
      <c r="B10" s="24" t="s">
        <v>102</v>
      </c>
      <c r="C10" s="28" t="s">
        <v>103</v>
      </c>
      <c r="D10" s="80">
        <v>6406.8</v>
      </c>
      <c r="E10" s="81"/>
      <c r="F10" s="16">
        <v>9228.2000000000007</v>
      </c>
    </row>
    <row r="11" spans="1:6" ht="31.5" customHeight="1" x14ac:dyDescent="0.2">
      <c r="A11" s="24"/>
      <c r="B11" s="24"/>
      <c r="C11" s="29" t="s">
        <v>104</v>
      </c>
      <c r="D11" s="78">
        <f>D8</f>
        <v>3431</v>
      </c>
      <c r="E11" s="79"/>
      <c r="F11" s="68">
        <f>F8</f>
        <v>1457.8000000000011</v>
      </c>
    </row>
    <row r="12" spans="1:6" x14ac:dyDescent="0.2">
      <c r="A12" s="30"/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2021-05-24T10:21:13Z</cp:lastPrinted>
  <dcterms:created xsi:type="dcterms:W3CDTF">2013-11-27T09:07:44Z</dcterms:created>
  <dcterms:modified xsi:type="dcterms:W3CDTF">2021-05-25T10:37:03Z</dcterms:modified>
</cp:coreProperties>
</file>