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0" windowWidth="14235" windowHeight="7425" tabRatio="996"/>
  </bookViews>
  <sheets>
    <sheet name="доходы " sheetId="4" r:id="rId1"/>
    <sheet name="расходы" sheetId="23" r:id="rId2"/>
    <sheet name="дефицит" sheetId="24" r:id="rId3"/>
  </sheets>
  <definedNames>
    <definedName name="_xlnm._FilterDatabase" localSheetId="0" hidden="1">'доходы '!$A$5:$F$40</definedName>
  </definedNames>
  <calcPr calcId="144525" refMode="R1C1"/>
  <fileRecoveryPr autoRecover="0"/>
</workbook>
</file>

<file path=xl/calcChain.xml><?xml version="1.0" encoding="utf-8"?>
<calcChain xmlns="http://schemas.openxmlformats.org/spreadsheetml/2006/main">
  <c r="D40" i="4" l="1"/>
  <c r="D7" i="4" l="1"/>
  <c r="D13" i="4"/>
  <c r="D12" i="4" s="1"/>
  <c r="D8" i="24" l="1"/>
  <c r="F38" i="4" l="1"/>
  <c r="E38" i="4"/>
  <c r="C38" i="4"/>
  <c r="C7" i="4"/>
  <c r="F11" i="4"/>
  <c r="C37" i="4"/>
  <c r="D11" i="24" l="1"/>
  <c r="F8" i="24"/>
  <c r="F11" i="24" s="1"/>
  <c r="F37" i="4" l="1"/>
  <c r="F36" i="4" s="1"/>
  <c r="F35" i="4"/>
  <c r="F34" i="4"/>
  <c r="F32" i="4"/>
  <c r="F31" i="4" s="1"/>
  <c r="F24" i="4"/>
  <c r="F25" i="4"/>
  <c r="F23" i="4"/>
  <c r="F21" i="4"/>
  <c r="F20" i="4" s="1"/>
  <c r="F19" i="4"/>
  <c r="F18" i="4"/>
  <c r="F16" i="4"/>
  <c r="F14" i="4"/>
  <c r="E8" i="4"/>
  <c r="E9" i="4"/>
  <c r="E10" i="4"/>
  <c r="E14" i="4"/>
  <c r="E13" i="4" s="1"/>
  <c r="E16" i="4"/>
  <c r="E18" i="4"/>
  <c r="E19" i="4"/>
  <c r="E21" i="4"/>
  <c r="E23" i="4"/>
  <c r="E24" i="4"/>
  <c r="E25" i="4"/>
  <c r="E32" i="4"/>
  <c r="E34" i="4"/>
  <c r="E35" i="4"/>
  <c r="E37" i="4"/>
  <c r="F9" i="4"/>
  <c r="F10" i="4"/>
  <c r="F8" i="4"/>
  <c r="D33" i="4"/>
  <c r="F29" i="4"/>
  <c r="F28" i="4" s="1"/>
  <c r="D28" i="4"/>
  <c r="C28" i="4"/>
  <c r="G30" i="23"/>
  <c r="G29" i="23" s="1"/>
  <c r="G28" i="23"/>
  <c r="G27" i="23" s="1"/>
  <c r="G25" i="23"/>
  <c r="G26" i="23"/>
  <c r="G24" i="23"/>
  <c r="G20" i="23"/>
  <c r="G21" i="23"/>
  <c r="G19" i="23"/>
  <c r="G16" i="23"/>
  <c r="G17" i="23"/>
  <c r="G15" i="23"/>
  <c r="G13" i="23"/>
  <c r="G12" i="23" s="1"/>
  <c r="G10" i="23"/>
  <c r="G11" i="23"/>
  <c r="G8" i="23"/>
  <c r="G9" i="23"/>
  <c r="G7" i="23"/>
  <c r="F7" i="23"/>
  <c r="F8" i="23"/>
  <c r="F9" i="23"/>
  <c r="F11" i="23"/>
  <c r="F13" i="23"/>
  <c r="F19" i="23"/>
  <c r="F21" i="23"/>
  <c r="F24" i="23"/>
  <c r="F26" i="23"/>
  <c r="F28" i="23"/>
  <c r="F30" i="23"/>
  <c r="E29" i="23"/>
  <c r="E27" i="23"/>
  <c r="E23" i="23"/>
  <c r="E18" i="23"/>
  <c r="E14" i="23"/>
  <c r="E12" i="23"/>
  <c r="E6" i="23"/>
  <c r="D29" i="23"/>
  <c r="D27" i="23"/>
  <c r="D23" i="23"/>
  <c r="D22" i="23"/>
  <c r="D18" i="23" s="1"/>
  <c r="D14" i="23"/>
  <c r="D12" i="23"/>
  <c r="D6" i="23"/>
  <c r="D36" i="4"/>
  <c r="D20" i="4"/>
  <c r="D17" i="4"/>
  <c r="D15" i="4" s="1"/>
  <c r="C17" i="4"/>
  <c r="C15" i="4" s="1"/>
  <c r="C36" i="4"/>
  <c r="C33" i="4"/>
  <c r="C31" i="4"/>
  <c r="C22" i="4"/>
  <c r="E22" i="4" s="1"/>
  <c r="C20" i="4"/>
  <c r="C13" i="4"/>
  <c r="C12" i="4" s="1"/>
  <c r="E7" i="4"/>
  <c r="F13" i="4" l="1"/>
  <c r="F12" i="4" s="1"/>
  <c r="D6" i="4"/>
  <c r="F29" i="23"/>
  <c r="G22" i="23"/>
  <c r="F12" i="23"/>
  <c r="F27" i="23"/>
  <c r="F22" i="23"/>
  <c r="C30" i="4"/>
  <c r="D30" i="4"/>
  <c r="E36" i="4"/>
  <c r="E12" i="4"/>
  <c r="F23" i="23"/>
  <c r="F18" i="23"/>
  <c r="F6" i="23"/>
  <c r="F17" i="4"/>
  <c r="E15" i="4"/>
  <c r="E33" i="4"/>
  <c r="F33" i="4"/>
  <c r="F30" i="4" s="1"/>
  <c r="E20" i="4"/>
  <c r="E31" i="4"/>
  <c r="E17" i="4"/>
  <c r="F22" i="4"/>
  <c r="F15" i="4"/>
  <c r="F7" i="4"/>
  <c r="G23" i="23"/>
  <c r="G18" i="23"/>
  <c r="G14" i="23"/>
  <c r="G6" i="23"/>
  <c r="E31" i="23"/>
  <c r="D31" i="23"/>
  <c r="C6" i="4"/>
  <c r="E30" i="4" l="1"/>
  <c r="F31" i="23"/>
  <c r="G31" i="23"/>
  <c r="E6" i="4"/>
  <c r="F6" i="4"/>
  <c r="C40" i="4"/>
  <c r="F40" i="4" l="1"/>
  <c r="E40" i="4"/>
</calcChain>
</file>

<file path=xl/sharedStrings.xml><?xml version="1.0" encoding="utf-8"?>
<sst xmlns="http://schemas.openxmlformats.org/spreadsheetml/2006/main" count="132" uniqueCount="123">
  <si>
    <t>Код бюджетной квалификации</t>
  </si>
  <si>
    <t>Доходы (Вид налога)</t>
  </si>
  <si>
    <t>000 100 00000 00 0000 000</t>
  </si>
  <si>
    <t>Доходы</t>
  </si>
  <si>
    <t>182 101 00000 00 0000 000</t>
  </si>
  <si>
    <t>НАЛОГИ НА ПРИБЫЛЬ, ДОХОДЫ</t>
  </si>
  <si>
    <t>182 101 02000 01 0000 110</t>
  </si>
  <si>
    <t>Налог на доходы физических лиц</t>
  </si>
  <si>
    <t>182 101 02010 01 0000 110</t>
  </si>
  <si>
    <t>Налог на доходы физических лиц с доходов, источником которых является налоговый агент, за исключением доходов.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</si>
  <si>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182 106 00000 00 0000 000</t>
  </si>
  <si>
    <t>НАЛОГИ НА ИМУЩЕСТВО</t>
  </si>
  <si>
    <t>182 106 01030 10 0000 110</t>
  </si>
  <si>
    <t>182 106 06000 00 0000 110</t>
  </si>
  <si>
    <t>ЗЕМЕЛЬНЫЙ НАЛОГ</t>
  </si>
  <si>
    <t>650 108 00000 00 0000 000</t>
  </si>
  <si>
    <t>ГОСУДАРСТВЕННАЯ ПОШЛИНА</t>
  </si>
  <si>
    <t>650 108 04020 01 0000 110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</si>
  <si>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</si>
  <si>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000 111 00000 00 0000 000</t>
  </si>
  <si>
    <t>650 111 01050 10 0000 120</t>
  </si>
  <si>
    <t>650 111 05035 10 0000 120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</si>
  <si>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</si>
  <si>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650 200 00000 00 0000 000</t>
  </si>
  <si>
    <t>Всего доходов:</t>
  </si>
  <si>
    <t>Наименование показателя</t>
  </si>
  <si>
    <t>РЗ</t>
  </si>
  <si>
    <t>ПР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</si>
  <si>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</si>
  <si>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</si>
  <si>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</si>
  <si>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</si>
  <si>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</si>
  <si>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</si>
  <si>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</si>
  <si>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</si>
  <si>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</si>
  <si>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Национальная экономика</t>
  </si>
  <si>
    <t>Связь и информатика</t>
  </si>
  <si>
    <t>Жилищно-коммунальное хозяйство</t>
  </si>
  <si>
    <t>Благоустройство</t>
  </si>
  <si>
    <t>Культура</t>
  </si>
  <si>
    <t>Физическая культура</t>
  </si>
  <si>
    <t>администрация сельского поселения Светлый</t>
  </si>
  <si>
    <t>Код группы, подгруппы, статьи и вида источников</t>
  </si>
  <si>
    <t>Код  главного администратора</t>
  </si>
  <si>
    <t>Наименование кодов групп, подгрупп, статей, подстатей, элементов, видов источников внутреннего финансирования дефицита бюджета</t>
  </si>
  <si>
    <t>01 05 00 00 00 0000 000</t>
  </si>
  <si>
    <t xml:space="preserve">Изменение остатков  средств на счетах по учету средств бюджета </t>
  </si>
  <si>
    <t>Увеличение прочих остатков денежных средств бюджетов</t>
  </si>
  <si>
    <t>Уменьшение прочих остатков денежных средств бюджетов</t>
  </si>
  <si>
    <t xml:space="preserve">Всего источников внутреннего финансирования дефицита бюджета </t>
  </si>
  <si>
    <t>000</t>
  </si>
  <si>
    <t>Защита населения и территории от чрезвычайных ситуаций природного и техногенного характера, гражданская оборона</t>
  </si>
  <si>
    <t>Коммунальное хозяйство</t>
  </si>
  <si>
    <t>тыс. рублей</t>
  </si>
  <si>
    <t>КУЛЬТУРА, КИНЕМАТОГРАФИЯ</t>
  </si>
  <si>
    <t>ФИЗИЧЕСКАЯ КУЛЬТУРА И СПОРТ</t>
  </si>
  <si>
    <t>Жилищное хозяйство</t>
  </si>
  <si>
    <t>Иные межбюджетные трансферты</t>
  </si>
  <si>
    <t>000 202 04000 00 0000 151</t>
  </si>
  <si>
    <t>650 202 04999 10 0000 151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</si>
  <si>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</si>
  <si>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</si>
  <si>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Субвенции бюджетам субъектов Российской Федерации и муниципальных образований</t>
  </si>
  <si>
    <t>01 05 02 01 01 0000 510</t>
  </si>
  <si>
    <t>01 05 02 01 01 0000 610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</si>
  <si>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</si>
  <si>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t>
  </si>
  <si>
    <t>Дотации бюджетам сельских поселений на выравнивание бюджетной обеспеченности</t>
  </si>
  <si>
    <t xml:space="preserve">Субвенции бюджетам сельских поселений на государственную регистрацию актов гражданского состояния 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</si>
  <si>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 </t>
  </si>
  <si>
    <t>Прочие межбюджетные трансферты передаваемые бюджетам сельских поселений</t>
  </si>
  <si>
    <t>650 111 09045 10 0000 120</t>
  </si>
  <si>
    <t>Другие вопросы в области национальной безопасности и правоохранительной деятельности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</si>
  <si>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</si>
  <si>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182 106 06033 10 0000 110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</si>
  <si>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</si>
  <si>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</si>
  <si>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182 106 06043 10 0000 110</t>
  </si>
  <si>
    <t>00 00 00 00 00 0000 000</t>
  </si>
  <si>
    <t>% исполнения</t>
  </si>
  <si>
    <t>Отклонение от плана в абсолютном выражении</t>
  </si>
  <si>
    <t>100 103 02000 01 0000 110</t>
  </si>
  <si>
    <t>АКЦИЗЫ по подакцизным товарам (продукции), производимым на территории Российской Федерации</t>
  </si>
  <si>
    <t>100 103 02230 01 0000 110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</si>
  <si>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</si>
  <si>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</si>
  <si>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</si>
  <si>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</si>
  <si>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</si>
  <si>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Общеэкономические вопросы</t>
  </si>
  <si>
    <t>Дорожное хозяйство (дорожные фонды)</t>
  </si>
  <si>
    <t>Другие вопросы в области национальной экономики</t>
  </si>
  <si>
    <t>итого</t>
  </si>
  <si>
    <t>Неисполненые назначения  в абсолютном выражении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</si>
  <si>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казённых)</t>
  </si>
  <si>
    <t>101 103 02260 01 0000 110</t>
  </si>
  <si>
    <t>Невыясненные поступления, зачисляемые в бюджеты сельских поселений</t>
  </si>
  <si>
    <t>650  117 00000 00 0000 000</t>
  </si>
  <si>
    <t>650 117 01050 10 0000 180</t>
  </si>
  <si>
    <t>650 202 15001 10 0000 151</t>
  </si>
  <si>
    <t>650 202 15001 00 0000 000</t>
  </si>
  <si>
    <t>000 202 30000 00 0000 151</t>
  </si>
  <si>
    <t>650 202 35930 10 0000 151</t>
  </si>
  <si>
    <t>650 202 35118 10 0000 151</t>
  </si>
  <si>
    <t>650 207 05030 10 0000 180</t>
  </si>
  <si>
    <t>000 207 05000 00 0000 180</t>
  </si>
  <si>
    <t>Прочие безвозмездные поступления в бюджеты муниципальныъ районов</t>
  </si>
  <si>
    <t>Прочие безвозмездные поступления в бюджеты сельских поселений</t>
  </si>
  <si>
    <t xml:space="preserve">Источники внутреннего финансирования дефицита бюджета сельского поселения Светлый </t>
  </si>
  <si>
    <t>Исполнение доходов бюджета сельского поселения Светлый за  9 месяцев 2017 года</t>
  </si>
  <si>
    <t>Доходы от оказания платных услуг (прочие)</t>
  </si>
  <si>
    <t>650  113  0299510  0000  130</t>
  </si>
  <si>
    <t>Исполнено за 9 месяцев 2017</t>
  </si>
  <si>
    <t>Приложение 1                                             к Решению Совета депутатов сельского поселения Светлый от 00.00.2017 №000</t>
  </si>
  <si>
    <t>Приложение 2                                                  к Решению Совета депутатов сельского поселения Светлый  от 00.00.2017 №000</t>
  </si>
  <si>
    <r>
      <t xml:space="preserve">Приложение 3                                                            к  решению Совета депутатов сельского поселения Светлый                                                   </t>
    </r>
    <r>
      <rPr>
        <sz val="8"/>
        <rFont val="Arial"/>
        <family val="2"/>
        <charset val="204"/>
      </rPr>
      <t>от 00.00.2017 №000</t>
    </r>
  </si>
  <si>
    <t xml:space="preserve">Утвержденно решением Совета депутатов сельского поселения Светлый                               от 28.09.2017  № 219  </t>
  </si>
  <si>
    <t>Исполнено за 9 месяцев</t>
  </si>
  <si>
    <t>Утвержденно решением Совета депутатов сельского поселения Светлый                               от28.09.2017 № 219</t>
  </si>
  <si>
    <t>Исполнение бюджетных ассигнований по разделам, подразделам классификации расходов бюджета сельского поселения Светлый за9 месяцев 2017 года</t>
  </si>
  <si>
    <t>Утвержденно решением  Совета депутатов сельского поселения Светлый       от 28.09.2017 №219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</si>
</sst>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₽_-;\-* #,##0.00\ _₽_-;_-* &quot;-&quot;??\ _₽_-;_-@_-"/>
    <numFmt numFmtId="164" formatCode="#,##0.0"/>
    <numFmt numFmtId="165" formatCode="000"/>
    <numFmt numFmtId="166" formatCode="00"/>
    <numFmt numFmtId="167" formatCode="0000"/>
    <numFmt numFmtId="168" formatCode="#,##0.0_ ;[Red]\-#,##0.0\ "/>
    <numFmt numFmtId="169" formatCode="0.0000"/>
    <numFmt numFmtId="170" formatCode="#,##0.0000"/>
    <numFmt numFmtId="171" formatCode="#,##0.0;[Red]\-#,##0.0;0.0"/>
    <numFmt numFmtId="172" formatCode="0.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theme="1"/>
      <name val="Arial"/>
      <family val="2"/>
      <charset val="204"/>
    </font>
    <font>
      <sz val="10"/>
      <name val="Arial Cyr"/>
      <charset val="204"/>
    </font>
    <font>
      <b/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3" borderId="9">
      <alignment horizontal="left" vertical="top" wrapText="1"/>
    </xf>
    <xf numFmtId="43" fontId="10" fillId="0" borderId="0" applyFont="0" applyFill="0" applyBorder="0" applyAlignment="0" applyProtection="0"/>
  </cellStyleXfs>
  <cellXfs count="90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center" wrapText="1"/>
    </xf>
    <xf numFmtId="164" fontId="5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71" fontId="3" fillId="2" borderId="1" xfId="2" applyNumberFormat="1" applyFont="1" applyFill="1" applyBorder="1" applyAlignment="1" applyProtection="1">
      <alignment horizontal="center"/>
      <protection hidden="1"/>
    </xf>
    <xf numFmtId="172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right" vertical="center" wrapText="1"/>
    </xf>
    <xf numFmtId="0" fontId="4" fillId="0" borderId="0" xfId="0" applyFont="1" applyFill="1" applyAlignment="1">
      <alignment horizontal="right"/>
    </xf>
    <xf numFmtId="170" fontId="4" fillId="0" borderId="0" xfId="0" applyNumberFormat="1" applyFont="1"/>
    <xf numFmtId="169" fontId="4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center"/>
    </xf>
    <xf numFmtId="2" fontId="4" fillId="0" borderId="1" xfId="0" applyNumberFormat="1" applyFont="1" applyFill="1" applyBorder="1" applyAlignment="1">
      <alignment horizontal="center" vertical="center" wrapText="1"/>
    </xf>
    <xf numFmtId="168" fontId="4" fillId="0" borderId="1" xfId="0" applyNumberFormat="1" applyFont="1" applyBorder="1" applyAlignment="1">
      <alignment horizontal="center"/>
    </xf>
    <xf numFmtId="171" fontId="4" fillId="0" borderId="1" xfId="0" applyNumberFormat="1" applyFont="1" applyBorder="1" applyAlignment="1">
      <alignment horizontal="center"/>
    </xf>
    <xf numFmtId="0" fontId="5" fillId="0" borderId="0" xfId="0" applyFont="1" applyAlignment="1">
      <alignment vertical="top" wrapText="1"/>
    </xf>
    <xf numFmtId="0" fontId="4" fillId="0" borderId="0" xfId="0" applyFont="1" applyFill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9" xfId="9" applyFont="1" applyFill="1" applyAlignment="1">
      <alignment horizontal="left" vertical="center" wrapText="1"/>
    </xf>
    <xf numFmtId="0" fontId="3" fillId="0" borderId="9" xfId="9" applyFont="1" applyFill="1" applyAlignment="1">
      <alignment horizontal="left" vertical="center" wrapText="1"/>
    </xf>
    <xf numFmtId="0" fontId="6" fillId="0" borderId="1" xfId="0" applyFont="1" applyBorder="1" applyAlignment="1">
      <alignment horizontal="justify" vertical="center" wrapText="1"/>
    </xf>
    <xf numFmtId="0" fontId="3" fillId="2" borderId="1" xfId="5" applyNumberFormat="1" applyFont="1" applyFill="1" applyBorder="1" applyAlignment="1" applyProtection="1">
      <alignment horizontal="center" vertical="center"/>
      <protection hidden="1"/>
    </xf>
    <xf numFmtId="167" fontId="3" fillId="2" borderId="1" xfId="5" applyNumberFormat="1" applyFont="1" applyFill="1" applyBorder="1" applyAlignment="1" applyProtection="1">
      <alignment wrapText="1"/>
      <protection hidden="1"/>
    </xf>
    <xf numFmtId="166" fontId="3" fillId="2" borderId="1" xfId="5" applyNumberFormat="1" applyFont="1" applyFill="1" applyBorder="1" applyAlignment="1" applyProtection="1">
      <alignment horizontal="center"/>
      <protection hidden="1"/>
    </xf>
    <xf numFmtId="171" fontId="3" fillId="2" borderId="1" xfId="5" applyNumberFormat="1" applyFont="1" applyFill="1" applyBorder="1" applyAlignment="1" applyProtection="1">
      <alignment horizontal="center"/>
      <protection hidden="1"/>
    </xf>
    <xf numFmtId="166" fontId="3" fillId="2" borderId="3" xfId="5" applyNumberFormat="1" applyFont="1" applyFill="1" applyBorder="1" applyAlignment="1" applyProtection="1">
      <alignment horizontal="center"/>
      <protection hidden="1"/>
    </xf>
    <xf numFmtId="165" fontId="3" fillId="2" borderId="1" xfId="5" applyNumberFormat="1" applyFont="1" applyFill="1" applyBorder="1" applyAlignment="1" applyProtection="1">
      <alignment horizontal="left" vertical="center" wrapText="1"/>
      <protection hidden="1"/>
    </xf>
    <xf numFmtId="167" fontId="3" fillId="2" borderId="6" xfId="5" applyNumberFormat="1" applyFont="1" applyFill="1" applyBorder="1" applyAlignment="1" applyProtection="1">
      <alignment wrapText="1"/>
      <protection hidden="1"/>
    </xf>
    <xf numFmtId="165" fontId="3" fillId="2" borderId="8" xfId="5" applyNumberFormat="1" applyFont="1" applyFill="1" applyBorder="1" applyAlignment="1" applyProtection="1">
      <alignment horizontal="left" vertical="center" wrapText="1"/>
      <protection hidden="1"/>
    </xf>
    <xf numFmtId="0" fontId="3" fillId="2" borderId="7" xfId="5" applyNumberFormat="1" applyFont="1" applyFill="1" applyBorder="1" applyAlignment="1" applyProtection="1">
      <protection hidden="1"/>
    </xf>
    <xf numFmtId="0" fontId="3" fillId="2" borderId="5" xfId="5" applyNumberFormat="1" applyFont="1" applyFill="1" applyBorder="1" applyAlignment="1" applyProtection="1">
      <protection hidden="1"/>
    </xf>
    <xf numFmtId="0" fontId="9" fillId="2" borderId="5" xfId="5" applyNumberFormat="1" applyFont="1" applyFill="1" applyBorder="1" applyAlignment="1" applyProtection="1">
      <protection hidden="1"/>
    </xf>
    <xf numFmtId="171" fontId="9" fillId="2" borderId="10" xfId="5" applyNumberFormat="1" applyFont="1" applyFill="1" applyBorder="1" applyAlignment="1" applyProtection="1">
      <alignment horizontal="center"/>
      <protection hidden="1"/>
    </xf>
    <xf numFmtId="9" fontId="3" fillId="2" borderId="1" xfId="5" applyNumberFormat="1" applyFont="1" applyFill="1" applyBorder="1" applyAlignment="1" applyProtection="1">
      <alignment horizontal="center"/>
      <protection hidden="1"/>
    </xf>
    <xf numFmtId="9" fontId="9" fillId="2" borderId="10" xfId="5" applyNumberFormat="1" applyFont="1" applyFill="1" applyBorder="1" applyAlignment="1" applyProtection="1">
      <alignment horizontal="center"/>
      <protection hidden="1"/>
    </xf>
    <xf numFmtId="168" fontId="7" fillId="0" borderId="10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 vertical="center"/>
    </xf>
    <xf numFmtId="9" fontId="6" fillId="0" borderId="1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righ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/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center" wrapText="1"/>
    </xf>
    <xf numFmtId="172" fontId="7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justify" vertical="center" wrapText="1"/>
    </xf>
    <xf numFmtId="9" fontId="5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2" fontId="4" fillId="0" borderId="0" xfId="0" applyNumberFormat="1" applyFont="1"/>
    <xf numFmtId="3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9" fontId="5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3" fontId="4" fillId="0" borderId="0" xfId="10" applyFont="1"/>
    <xf numFmtId="164" fontId="6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172" fontId="7" fillId="0" borderId="3" xfId="0" applyNumberFormat="1" applyFont="1" applyFill="1" applyBorder="1" applyAlignment="1">
      <alignment horizontal="center" vertical="center" wrapText="1"/>
    </xf>
    <xf numFmtId="172" fontId="7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4" fillId="0" borderId="4" xfId="0" applyFont="1" applyFill="1" applyBorder="1" applyAlignment="1">
      <alignment horizontal="right"/>
    </xf>
    <xf numFmtId="0" fontId="7" fillId="0" borderId="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2" fontId="4" fillId="0" borderId="3" xfId="0" applyNumberFormat="1" applyFont="1" applyFill="1" applyBorder="1" applyAlignment="1">
      <alignment horizontal="center" vertical="center" wrapText="1"/>
    </xf>
    <xf numFmtId="172" fontId="4" fillId="0" borderId="1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9" fontId="6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</cellXfs>
  <cellStyles count="11">
    <cellStyle name="Обычный" xfId="0" builtinId="0"/>
    <cellStyle name="Обычный 2" xfId="1"/>
    <cellStyle name="Обычный 2 2" xfId="2"/>
    <cellStyle name="Обычный 2 2 2" xfId="5"/>
    <cellStyle name="Обычный 2 3" xfId="3"/>
    <cellStyle name="Обычный 2 4" xfId="4"/>
    <cellStyle name="Обычный 2 5" xfId="6"/>
    <cellStyle name="Обычный 2 6" xfId="8"/>
    <cellStyle name="Обычный 2 7" xfId="7"/>
    <cellStyle name="Финансовый" xfId="10" builtinId="3"/>
    <cellStyle name="Элементы осей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L49"/>
  <sheetViews>
    <sheetView tabSelected="1" topLeftCell="A16" zoomScaleNormal="100" workbookViewId="0">
      <selection activeCell="I21" sqref="I21"/>
    </sheetView>
  </sheetViews>
  <sheetFormatPr defaultRowHeight="11.25" x14ac:dyDescent="0.2"/>
  <cols>
    <col min="1" max="1" width="24" style="13" customWidth="1"/>
    <col min="2" max="2" width="49" style="13" customWidth="1"/>
    <col min="3" max="3" width="17" style="13" customWidth="1"/>
    <col min="4" max="4" width="10.85546875" style="27" customWidth="1"/>
    <col min="5" max="5" width="11.28515625" style="13" customWidth="1"/>
    <col min="6" max="6" width="11.7109375" style="27" customWidth="1"/>
    <col min="7" max="7" width="15" style="13" customWidth="1"/>
    <col min="8" max="11" width="9.140625" style="13"/>
    <col min="12" max="12" width="21.5703125" style="13" customWidth="1"/>
    <col min="13" max="16384" width="9.140625" style="13"/>
  </cols>
  <sheetData>
    <row r="1" spans="1:6" ht="64.5" customHeight="1" x14ac:dyDescent="0.2">
      <c r="D1" s="26"/>
      <c r="E1" s="73" t="s">
        <v>115</v>
      </c>
      <c r="F1" s="73"/>
    </row>
    <row r="2" spans="1:6" ht="36" customHeight="1" x14ac:dyDescent="0.2">
      <c r="C2" s="14"/>
    </row>
    <row r="3" spans="1:6" x14ac:dyDescent="0.2">
      <c r="A3" s="74" t="s">
        <v>111</v>
      </c>
      <c r="B3" s="74"/>
      <c r="C3" s="74"/>
    </row>
    <row r="4" spans="1:6" x14ac:dyDescent="0.2">
      <c r="D4" s="12"/>
      <c r="E4" s="15"/>
      <c r="F4" s="25" t="s">
        <v>55</v>
      </c>
    </row>
    <row r="5" spans="1:6" ht="75.75" customHeight="1" x14ac:dyDescent="0.2">
      <c r="A5" s="31" t="s">
        <v>0</v>
      </c>
      <c r="B5" s="32" t="s">
        <v>1</v>
      </c>
      <c r="C5" s="56" t="s">
        <v>118</v>
      </c>
      <c r="D5" s="21" t="s">
        <v>114</v>
      </c>
      <c r="E5" s="7" t="s">
        <v>81</v>
      </c>
      <c r="F5" s="7" t="s">
        <v>82</v>
      </c>
    </row>
    <row r="6" spans="1:6" x14ac:dyDescent="0.2">
      <c r="A6" s="32" t="s">
        <v>2</v>
      </c>
      <c r="B6" s="31" t="s">
        <v>3</v>
      </c>
      <c r="C6" s="29">
        <f>C12+C15+C20+C22+C7</f>
        <v>25372.899999999998</v>
      </c>
      <c r="D6" s="70">
        <f>D12+D15+D20+D22+D7+D28</f>
        <v>16388.099999999999</v>
      </c>
      <c r="E6" s="52">
        <f>D6/C6</f>
        <v>0.64588990615972164</v>
      </c>
      <c r="F6" s="29">
        <f>F12+F15+F20+F22+F7</f>
        <v>9040.6299999999992</v>
      </c>
    </row>
    <row r="7" spans="1:6" ht="24.75" customHeight="1" x14ac:dyDescent="0.2">
      <c r="A7" s="32" t="s">
        <v>83</v>
      </c>
      <c r="B7" s="33" t="s">
        <v>84</v>
      </c>
      <c r="C7" s="29">
        <f>C8+C9+C10+C11</f>
        <v>1466.8</v>
      </c>
      <c r="D7" s="72">
        <f>D8+D9+D10+D11</f>
        <v>1169.5999999999999</v>
      </c>
      <c r="E7" s="52">
        <f t="shared" ref="E7:E40" si="0">D7/C7</f>
        <v>0.79738205617671121</v>
      </c>
      <c r="F7" s="29">
        <f t="shared" ref="F7" si="1">F8+F9+F10</f>
        <v>299.49999999999989</v>
      </c>
    </row>
    <row r="8" spans="1:6" ht="60.75" customHeight="1" x14ac:dyDescent="0.2">
      <c r="A8" s="1" t="s">
        <v>85</v>
      </c>
      <c r="B8" s="34" t="s">
        <v>86</v>
      </c>
      <c r="C8" s="3">
        <v>500.9</v>
      </c>
      <c r="D8" s="3">
        <v>473</v>
      </c>
      <c r="E8" s="52">
        <f t="shared" si="0"/>
        <v>0.94430025953284091</v>
      </c>
      <c r="F8" s="3">
        <f>C8-D8</f>
        <v>27.899999999999977</v>
      </c>
    </row>
    <row r="9" spans="1:6" ht="80.25" customHeight="1" x14ac:dyDescent="0.2">
      <c r="A9" s="1" t="s">
        <v>87</v>
      </c>
      <c r="B9" s="34" t="s">
        <v>88</v>
      </c>
      <c r="C9" s="3">
        <v>5</v>
      </c>
      <c r="D9" s="4">
        <v>5</v>
      </c>
      <c r="E9" s="52">
        <f t="shared" si="0"/>
        <v>1</v>
      </c>
      <c r="F9" s="3">
        <f t="shared" ref="F9:F10" si="2">C9-D9</f>
        <v>0</v>
      </c>
    </row>
    <row r="10" spans="1:6" ht="62.25" customHeight="1" x14ac:dyDescent="0.2">
      <c r="A10" s="1" t="s">
        <v>89</v>
      </c>
      <c r="B10" s="34" t="s">
        <v>90</v>
      </c>
      <c r="C10" s="3">
        <v>1061.0999999999999</v>
      </c>
      <c r="D10" s="3">
        <v>789.5</v>
      </c>
      <c r="E10" s="52">
        <f t="shared" si="0"/>
        <v>0.74403920459900108</v>
      </c>
      <c r="F10" s="3">
        <f t="shared" si="2"/>
        <v>271.59999999999991</v>
      </c>
    </row>
    <row r="11" spans="1:6" ht="62.25" customHeight="1" x14ac:dyDescent="0.2">
      <c r="A11" s="1" t="s">
        <v>97</v>
      </c>
      <c r="B11" s="34" t="s">
        <v>90</v>
      </c>
      <c r="C11" s="3">
        <v>-100.2</v>
      </c>
      <c r="D11" s="3">
        <v>-97.9</v>
      </c>
      <c r="E11" s="52">
        <v>0</v>
      </c>
      <c r="F11" s="3">
        <f>D11-C11</f>
        <v>2.2999999999999972</v>
      </c>
    </row>
    <row r="12" spans="1:6" ht="38.25" customHeight="1" x14ac:dyDescent="0.2">
      <c r="A12" s="32" t="s">
        <v>4</v>
      </c>
      <c r="B12" s="35" t="s">
        <v>5</v>
      </c>
      <c r="C12" s="70">
        <f>C13</f>
        <v>20516</v>
      </c>
      <c r="D12" s="72">
        <f>D13</f>
        <v>13360.2</v>
      </c>
      <c r="E12" s="52">
        <f t="shared" si="0"/>
        <v>0.65120881263404173</v>
      </c>
      <c r="F12" s="29">
        <f t="shared" ref="F12:F13" si="3">F13</f>
        <v>7155.7999999999993</v>
      </c>
    </row>
    <row r="13" spans="1:6" ht="23.45" customHeight="1" x14ac:dyDescent="0.2">
      <c r="A13" s="1" t="s">
        <v>6</v>
      </c>
      <c r="B13" s="2" t="s">
        <v>7</v>
      </c>
      <c r="C13" s="3">
        <f>C14</f>
        <v>20516</v>
      </c>
      <c r="D13" s="3">
        <f t="shared" ref="D13:E13" si="4">D14</f>
        <v>13360.2</v>
      </c>
      <c r="E13" s="3">
        <f t="shared" si="4"/>
        <v>0.65120881263404173</v>
      </c>
      <c r="F13" s="3">
        <f t="shared" si="3"/>
        <v>7155.7999999999993</v>
      </c>
    </row>
    <row r="14" spans="1:6" ht="61.5" customHeight="1" x14ac:dyDescent="0.2">
      <c r="A14" s="1" t="s">
        <v>8</v>
      </c>
      <c r="B14" s="2" t="s">
        <v>9</v>
      </c>
      <c r="C14" s="3">
        <v>20516</v>
      </c>
      <c r="D14" s="4">
        <v>13360.2</v>
      </c>
      <c r="E14" s="52">
        <f t="shared" si="0"/>
        <v>0.65120881263404173</v>
      </c>
      <c r="F14" s="4">
        <f>C14-D14</f>
        <v>7155.7999999999993</v>
      </c>
    </row>
    <row r="15" spans="1:6" ht="34.5" customHeight="1" x14ac:dyDescent="0.2">
      <c r="A15" s="32" t="s">
        <v>10</v>
      </c>
      <c r="B15" s="35" t="s">
        <v>11</v>
      </c>
      <c r="C15" s="29">
        <f>C16+C17</f>
        <v>231</v>
      </c>
      <c r="D15" s="72">
        <f t="shared" ref="D15:F15" si="5">D16+D17</f>
        <v>108.6</v>
      </c>
      <c r="E15" s="52">
        <f t="shared" si="0"/>
        <v>0.47012987012987012</v>
      </c>
      <c r="F15" s="29">
        <f t="shared" si="5"/>
        <v>122.39999999999999</v>
      </c>
    </row>
    <row r="16" spans="1:6" ht="37.5" customHeight="1" x14ac:dyDescent="0.2">
      <c r="A16" s="1" t="s">
        <v>12</v>
      </c>
      <c r="B16" s="2" t="s">
        <v>67</v>
      </c>
      <c r="C16" s="3">
        <v>108</v>
      </c>
      <c r="D16" s="3">
        <v>40.9</v>
      </c>
      <c r="E16" s="52">
        <f t="shared" si="0"/>
        <v>0.37870370370370371</v>
      </c>
      <c r="F16" s="3">
        <f>C16-D16</f>
        <v>67.099999999999994</v>
      </c>
    </row>
    <row r="17" spans="1:12" ht="66.75" customHeight="1" x14ac:dyDescent="0.2">
      <c r="A17" s="32" t="s">
        <v>13</v>
      </c>
      <c r="B17" s="35" t="s">
        <v>14</v>
      </c>
      <c r="C17" s="29">
        <f>C19+C18</f>
        <v>123</v>
      </c>
      <c r="D17" s="29">
        <f t="shared" ref="D17:F17" si="6">D19+D18</f>
        <v>67.7</v>
      </c>
      <c r="E17" s="52">
        <f t="shared" si="0"/>
        <v>0.55040650406504066</v>
      </c>
      <c r="F17" s="29">
        <f t="shared" si="6"/>
        <v>55.3</v>
      </c>
      <c r="K17" s="11"/>
    </row>
    <row r="18" spans="1:12" ht="45" customHeight="1" x14ac:dyDescent="0.2">
      <c r="A18" s="1" t="s">
        <v>76</v>
      </c>
      <c r="B18" s="2" t="s">
        <v>77</v>
      </c>
      <c r="C18" s="3">
        <v>113</v>
      </c>
      <c r="D18" s="3">
        <v>62.1</v>
      </c>
      <c r="E18" s="52">
        <f t="shared" si="0"/>
        <v>0.54955752212389386</v>
      </c>
      <c r="F18" s="3">
        <f>C18-D18</f>
        <v>50.9</v>
      </c>
    </row>
    <row r="19" spans="1:12" ht="47.25" customHeight="1" x14ac:dyDescent="0.2">
      <c r="A19" s="1" t="s">
        <v>79</v>
      </c>
      <c r="B19" s="2" t="s">
        <v>78</v>
      </c>
      <c r="C19" s="3">
        <v>10</v>
      </c>
      <c r="D19" s="4">
        <v>5.6</v>
      </c>
      <c r="E19" s="52">
        <f t="shared" si="0"/>
        <v>0.55999999999999994</v>
      </c>
      <c r="F19" s="4">
        <f>C19-D19</f>
        <v>4.4000000000000004</v>
      </c>
    </row>
    <row r="20" spans="1:12" ht="58.5" customHeight="1" x14ac:dyDescent="0.2">
      <c r="A20" s="32" t="s">
        <v>15</v>
      </c>
      <c r="B20" s="35" t="s">
        <v>16</v>
      </c>
      <c r="C20" s="29">
        <f>C21</f>
        <v>90</v>
      </c>
      <c r="D20" s="29">
        <f t="shared" ref="D20:F20" si="7">D21</f>
        <v>62.3</v>
      </c>
      <c r="E20" s="52">
        <f t="shared" si="0"/>
        <v>0.69222222222222218</v>
      </c>
      <c r="F20" s="29">
        <f t="shared" si="7"/>
        <v>27.700000000000003</v>
      </c>
    </row>
    <row r="21" spans="1:12" ht="75" customHeight="1" x14ac:dyDescent="0.2">
      <c r="A21" s="1" t="s">
        <v>17</v>
      </c>
      <c r="B21" s="2" t="s">
        <v>18</v>
      </c>
      <c r="C21" s="3">
        <v>90</v>
      </c>
      <c r="D21" s="4">
        <v>62.3</v>
      </c>
      <c r="E21" s="52">
        <f t="shared" si="0"/>
        <v>0.69222222222222218</v>
      </c>
      <c r="F21" s="4">
        <f>C21-D21</f>
        <v>27.700000000000003</v>
      </c>
    </row>
    <row r="22" spans="1:12" ht="38.25" customHeight="1" x14ac:dyDescent="0.2">
      <c r="A22" s="32" t="s">
        <v>19</v>
      </c>
      <c r="B22" s="35" t="s">
        <v>62</v>
      </c>
      <c r="C22" s="29">
        <f>C23+C24+C25</f>
        <v>3069.1</v>
      </c>
      <c r="D22" s="72">
        <v>1633.9</v>
      </c>
      <c r="E22" s="52">
        <f t="shared" si="0"/>
        <v>0.53237105340327784</v>
      </c>
      <c r="F22" s="29">
        <f t="shared" ref="F22" si="8">F23+F24+F25</f>
        <v>1435.23</v>
      </c>
    </row>
    <row r="23" spans="1:12" ht="75" customHeight="1" x14ac:dyDescent="0.2">
      <c r="A23" s="1" t="s">
        <v>20</v>
      </c>
      <c r="B23" s="2" t="s">
        <v>68</v>
      </c>
      <c r="C23" s="3">
        <v>297</v>
      </c>
      <c r="D23" s="4">
        <v>0</v>
      </c>
      <c r="E23" s="62">
        <f t="shared" si="0"/>
        <v>0</v>
      </c>
      <c r="F23" s="4">
        <f>C23-D23</f>
        <v>297</v>
      </c>
      <c r="L23" s="71"/>
    </row>
    <row r="24" spans="1:12" ht="51.75" customHeight="1" x14ac:dyDescent="0.2">
      <c r="A24" s="1" t="s">
        <v>21</v>
      </c>
      <c r="B24" s="2" t="s">
        <v>22</v>
      </c>
      <c r="C24" s="3">
        <v>2600</v>
      </c>
      <c r="D24" s="3">
        <v>1612.97</v>
      </c>
      <c r="E24" s="62">
        <f t="shared" si="0"/>
        <v>0.62037307692307697</v>
      </c>
      <c r="F24" s="4">
        <f t="shared" ref="F24:F25" si="9">C24-D24</f>
        <v>987.03</v>
      </c>
    </row>
    <row r="25" spans="1:12" ht="59.25" customHeight="1" x14ac:dyDescent="0.2">
      <c r="A25" s="1" t="s">
        <v>73</v>
      </c>
      <c r="B25" s="2" t="s">
        <v>96</v>
      </c>
      <c r="C25" s="3">
        <v>172.1</v>
      </c>
      <c r="D25" s="3">
        <v>20.9</v>
      </c>
      <c r="E25" s="62">
        <f t="shared" si="0"/>
        <v>0.12144102266124346</v>
      </c>
      <c r="F25" s="4">
        <f t="shared" si="9"/>
        <v>151.19999999999999</v>
      </c>
    </row>
    <row r="26" spans="1:12" s="11" customFormat="1" ht="36.75" customHeight="1" x14ac:dyDescent="0.2">
      <c r="A26" s="87" t="s">
        <v>113</v>
      </c>
      <c r="B26" s="61" t="s">
        <v>112</v>
      </c>
      <c r="C26" s="72">
        <v>0</v>
      </c>
      <c r="D26" s="72">
        <v>53.808999999999997</v>
      </c>
      <c r="E26" s="88">
        <v>1</v>
      </c>
      <c r="F26" s="89">
        <v>0</v>
      </c>
    </row>
    <row r="27" spans="1:12" s="11" customFormat="1" ht="36.75" customHeight="1" x14ac:dyDescent="0.2">
      <c r="A27" s="66" t="s">
        <v>113</v>
      </c>
      <c r="B27" s="10" t="s">
        <v>112</v>
      </c>
      <c r="C27" s="67">
        <v>0</v>
      </c>
      <c r="D27" s="67">
        <v>53.808999999999997</v>
      </c>
      <c r="E27" s="68">
        <v>1</v>
      </c>
      <c r="F27" s="69">
        <v>0</v>
      </c>
    </row>
    <row r="28" spans="1:12" ht="30.75" customHeight="1" x14ac:dyDescent="0.2">
      <c r="A28" s="51" t="s">
        <v>99</v>
      </c>
      <c r="B28" s="35" t="s">
        <v>98</v>
      </c>
      <c r="C28" s="29">
        <f>C29</f>
        <v>0</v>
      </c>
      <c r="D28" s="72">
        <f>D29</f>
        <v>53.5</v>
      </c>
      <c r="E28" s="52">
        <v>0</v>
      </c>
      <c r="F28" s="29">
        <f>F29</f>
        <v>-53.5</v>
      </c>
    </row>
    <row r="29" spans="1:12" ht="30.75" customHeight="1" x14ac:dyDescent="0.2">
      <c r="A29" s="28" t="s">
        <v>100</v>
      </c>
      <c r="B29" s="2" t="s">
        <v>98</v>
      </c>
      <c r="C29" s="3">
        <v>0</v>
      </c>
      <c r="D29" s="3">
        <v>53.5</v>
      </c>
      <c r="E29" s="62">
        <v>0</v>
      </c>
      <c r="F29" s="4">
        <f>C29-D29</f>
        <v>-53.5</v>
      </c>
    </row>
    <row r="30" spans="1:12" ht="56.25" customHeight="1" x14ac:dyDescent="0.2">
      <c r="A30" s="32" t="s">
        <v>23</v>
      </c>
      <c r="B30" s="35" t="s">
        <v>63</v>
      </c>
      <c r="C30" s="29">
        <f>C31+C33+C36+C38</f>
        <v>15225.8</v>
      </c>
      <c r="D30" s="72">
        <f>D31+D33+D36+D38</f>
        <v>7778.4000000000005</v>
      </c>
      <c r="E30" s="52">
        <f t="shared" si="0"/>
        <v>0.51086970799563902</v>
      </c>
      <c r="F30" s="29">
        <f t="shared" ref="F30" si="10">F31+F33+F36</f>
        <v>7447.4</v>
      </c>
    </row>
    <row r="31" spans="1:12" ht="30.75" customHeight="1" x14ac:dyDescent="0.2">
      <c r="A31" s="1" t="s">
        <v>102</v>
      </c>
      <c r="B31" s="2" t="s">
        <v>69</v>
      </c>
      <c r="C31" s="3">
        <f>C32</f>
        <v>8330.9</v>
      </c>
      <c r="D31" s="3">
        <v>6664.7</v>
      </c>
      <c r="E31" s="52">
        <f t="shared" si="0"/>
        <v>0.79999759929899528</v>
      </c>
      <c r="F31" s="3">
        <f t="shared" ref="F31" si="11">F32</f>
        <v>1666.1999999999998</v>
      </c>
    </row>
    <row r="32" spans="1:12" ht="44.25" customHeight="1" x14ac:dyDescent="0.2">
      <c r="A32" s="1" t="s">
        <v>101</v>
      </c>
      <c r="B32" s="2" t="s">
        <v>69</v>
      </c>
      <c r="C32" s="3">
        <v>8330.9</v>
      </c>
      <c r="D32" s="3">
        <v>6664.7</v>
      </c>
      <c r="E32" s="52">
        <f t="shared" si="0"/>
        <v>0.79999759929899528</v>
      </c>
      <c r="F32" s="3">
        <f>C32-D32</f>
        <v>1666.1999999999998</v>
      </c>
    </row>
    <row r="33" spans="1:8" ht="39.75" customHeight="1" x14ac:dyDescent="0.2">
      <c r="A33" s="32" t="s">
        <v>103</v>
      </c>
      <c r="B33" s="35" t="s">
        <v>64</v>
      </c>
      <c r="C33" s="29">
        <f>C34+C35</f>
        <v>142.6</v>
      </c>
      <c r="D33" s="29">
        <f t="shared" ref="D33:F33" si="12">D34+D35</f>
        <v>85.1</v>
      </c>
      <c r="E33" s="52">
        <f t="shared" si="0"/>
        <v>0.59677419354838712</v>
      </c>
      <c r="F33" s="29">
        <f t="shared" si="12"/>
        <v>57.5</v>
      </c>
    </row>
    <row r="34" spans="1:8" ht="39.75" customHeight="1" x14ac:dyDescent="0.2">
      <c r="A34" s="1" t="s">
        <v>104</v>
      </c>
      <c r="B34" s="2" t="s">
        <v>70</v>
      </c>
      <c r="C34" s="3">
        <v>40</v>
      </c>
      <c r="D34" s="3">
        <v>8</v>
      </c>
      <c r="E34" s="52">
        <f t="shared" si="0"/>
        <v>0.2</v>
      </c>
      <c r="F34" s="3">
        <f>C34-D34</f>
        <v>32</v>
      </c>
    </row>
    <row r="35" spans="1:8" ht="44.25" customHeight="1" x14ac:dyDescent="0.2">
      <c r="A35" s="1" t="s">
        <v>105</v>
      </c>
      <c r="B35" s="2" t="s">
        <v>71</v>
      </c>
      <c r="C35" s="3">
        <v>102.6</v>
      </c>
      <c r="D35" s="4">
        <v>77.099999999999994</v>
      </c>
      <c r="E35" s="52">
        <f t="shared" si="0"/>
        <v>0.75146198830409361</v>
      </c>
      <c r="F35" s="4">
        <f>C35-D35</f>
        <v>25.5</v>
      </c>
    </row>
    <row r="36" spans="1:8" ht="54" customHeight="1" x14ac:dyDescent="0.2">
      <c r="A36" s="32" t="s">
        <v>60</v>
      </c>
      <c r="B36" s="35" t="s">
        <v>59</v>
      </c>
      <c r="C36" s="29">
        <f>C37</f>
        <v>6552.3</v>
      </c>
      <c r="D36" s="29">
        <f t="shared" ref="D36:F36" si="13">D37</f>
        <v>828.6</v>
      </c>
      <c r="E36" s="52">
        <f t="shared" si="0"/>
        <v>0.12645941119912091</v>
      </c>
      <c r="F36" s="29">
        <f t="shared" si="13"/>
        <v>5723.7</v>
      </c>
    </row>
    <row r="37" spans="1:8" ht="23.25" customHeight="1" x14ac:dyDescent="0.2">
      <c r="A37" s="1" t="s">
        <v>61</v>
      </c>
      <c r="B37" s="2" t="s">
        <v>72</v>
      </c>
      <c r="C37" s="3">
        <f>23.3+7.7+800+680+27+5014.3</f>
        <v>6552.3</v>
      </c>
      <c r="D37" s="3">
        <v>828.6</v>
      </c>
      <c r="E37" s="52">
        <f t="shared" si="0"/>
        <v>0.12645941119912091</v>
      </c>
      <c r="F37" s="3">
        <f>C37-D37</f>
        <v>5723.7</v>
      </c>
    </row>
    <row r="38" spans="1:8" ht="24" customHeight="1" x14ac:dyDescent="0.2">
      <c r="A38" s="32" t="s">
        <v>107</v>
      </c>
      <c r="B38" s="35" t="s">
        <v>108</v>
      </c>
      <c r="C38" s="29">
        <f>C39</f>
        <v>200</v>
      </c>
      <c r="D38" s="29">
        <v>200</v>
      </c>
      <c r="E38" s="52">
        <f>E39</f>
        <v>0</v>
      </c>
      <c r="F38" s="29">
        <f>F39</f>
        <v>0</v>
      </c>
    </row>
    <row r="39" spans="1:8" ht="24" customHeight="1" x14ac:dyDescent="0.2">
      <c r="A39" s="1" t="s">
        <v>106</v>
      </c>
      <c r="B39" s="2" t="s">
        <v>109</v>
      </c>
      <c r="C39" s="3">
        <v>200</v>
      </c>
      <c r="D39" s="3">
        <v>200</v>
      </c>
      <c r="E39" s="52">
        <v>0</v>
      </c>
      <c r="F39" s="3">
        <v>0</v>
      </c>
      <c r="H39" s="65"/>
    </row>
    <row r="40" spans="1:8" ht="54" customHeight="1" x14ac:dyDescent="0.2">
      <c r="A40" s="32"/>
      <c r="B40" s="35" t="s">
        <v>24</v>
      </c>
      <c r="C40" s="29">
        <f>C6+C30</f>
        <v>40598.699999999997</v>
      </c>
      <c r="D40" s="29">
        <f>D6+D30</f>
        <v>24166.5</v>
      </c>
      <c r="E40" s="52">
        <f t="shared" si="0"/>
        <v>0.59525304997450657</v>
      </c>
      <c r="F40" s="29">
        <f>C40-D40</f>
        <v>16432.199999999997</v>
      </c>
    </row>
    <row r="44" spans="1:8" x14ac:dyDescent="0.2">
      <c r="B44" s="16"/>
    </row>
    <row r="47" spans="1:8" x14ac:dyDescent="0.2">
      <c r="B47" s="17"/>
    </row>
    <row r="49" spans="2:2" x14ac:dyDescent="0.2">
      <c r="B49" s="16"/>
    </row>
  </sheetData>
  <autoFilter ref="A5:F40"/>
  <mergeCells count="2">
    <mergeCell ref="E1:F1"/>
    <mergeCell ref="A3:C3"/>
  </mergeCells>
  <pageMargins left="0" right="0" top="0" bottom="0" header="0" footer="0"/>
  <pageSetup paperSize="9" scale="8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31"/>
  <sheetViews>
    <sheetView zoomScaleNormal="100" workbookViewId="0">
      <selection activeCell="G31" sqref="G31"/>
    </sheetView>
  </sheetViews>
  <sheetFormatPr defaultRowHeight="11.25" x14ac:dyDescent="0.2"/>
  <cols>
    <col min="1" max="1" width="47.7109375" style="13" customWidth="1"/>
    <col min="2" max="2" width="7" style="18" customWidth="1"/>
    <col min="3" max="3" width="7.140625" style="18" customWidth="1"/>
    <col min="4" max="4" width="18.140625" style="18" customWidth="1"/>
    <col min="5" max="5" width="9.140625" style="20"/>
    <col min="6" max="6" width="11.140625" style="13" customWidth="1"/>
    <col min="7" max="7" width="11.85546875" style="20" customWidth="1"/>
    <col min="8" max="16384" width="9.140625" style="13"/>
  </cols>
  <sheetData>
    <row r="1" spans="1:7" ht="64.5" customHeight="1" x14ac:dyDescent="0.2">
      <c r="D1" s="24"/>
      <c r="E1" s="24"/>
      <c r="F1" s="73" t="s">
        <v>116</v>
      </c>
      <c r="G1" s="73"/>
    </row>
    <row r="2" spans="1:7" ht="24.75" customHeight="1" x14ac:dyDescent="0.2">
      <c r="A2" s="75" t="s">
        <v>121</v>
      </c>
      <c r="B2" s="75"/>
      <c r="C2" s="75"/>
      <c r="D2" s="75"/>
      <c r="E2" s="75"/>
      <c r="F2" s="75"/>
      <c r="G2" s="75"/>
    </row>
    <row r="4" spans="1:7" x14ac:dyDescent="0.2">
      <c r="E4" s="30"/>
      <c r="F4" s="30"/>
      <c r="G4" s="30" t="s">
        <v>55</v>
      </c>
    </row>
    <row r="5" spans="1:7" ht="77.25" customHeight="1" x14ac:dyDescent="0.2">
      <c r="A5" s="36" t="s">
        <v>25</v>
      </c>
      <c r="B5" s="36" t="s">
        <v>26</v>
      </c>
      <c r="C5" s="36" t="s">
        <v>27</v>
      </c>
      <c r="D5" s="7" t="s">
        <v>120</v>
      </c>
      <c r="E5" s="21" t="s">
        <v>119</v>
      </c>
      <c r="F5" s="7" t="s">
        <v>81</v>
      </c>
      <c r="G5" s="7" t="s">
        <v>95</v>
      </c>
    </row>
    <row r="6" spans="1:7" x14ac:dyDescent="0.2">
      <c r="A6" s="37" t="s">
        <v>28</v>
      </c>
      <c r="B6" s="38">
        <v>1</v>
      </c>
      <c r="C6" s="38">
        <v>0</v>
      </c>
      <c r="D6" s="39">
        <f>D7+D8+D10+D11+D9</f>
        <v>18887.000000000004</v>
      </c>
      <c r="E6" s="39">
        <f t="shared" ref="E6:G6" si="0">E7+E8+E10+E11+E9</f>
        <v>12512</v>
      </c>
      <c r="F6" s="48">
        <f>E6/D6</f>
        <v>0.66246624662466236</v>
      </c>
      <c r="G6" s="39">
        <f t="shared" si="0"/>
        <v>6375.0000000000018</v>
      </c>
    </row>
    <row r="7" spans="1:7" ht="25.5" customHeight="1" x14ac:dyDescent="0.2">
      <c r="A7" s="37" t="s">
        <v>29</v>
      </c>
      <c r="B7" s="38">
        <v>1</v>
      </c>
      <c r="C7" s="40">
        <v>2</v>
      </c>
      <c r="D7" s="39">
        <v>1835</v>
      </c>
      <c r="E7" s="23">
        <v>1544.6</v>
      </c>
      <c r="F7" s="48">
        <f t="shared" ref="F7:F31" si="1">E7/D7</f>
        <v>0.84174386920980926</v>
      </c>
      <c r="G7" s="22">
        <f>D7-E7</f>
        <v>290.40000000000009</v>
      </c>
    </row>
    <row r="8" spans="1:7" ht="35.25" customHeight="1" x14ac:dyDescent="0.2">
      <c r="A8" s="37" t="s">
        <v>30</v>
      </c>
      <c r="B8" s="38">
        <v>1</v>
      </c>
      <c r="C8" s="40">
        <v>4</v>
      </c>
      <c r="D8" s="39">
        <v>9631.2000000000007</v>
      </c>
      <c r="E8" s="23">
        <v>7828.5</v>
      </c>
      <c r="F8" s="48">
        <f t="shared" si="1"/>
        <v>0.81282706204834287</v>
      </c>
      <c r="G8" s="22">
        <f t="shared" ref="G8:G11" si="2">D8-E8</f>
        <v>1802.7000000000007</v>
      </c>
    </row>
    <row r="9" spans="1:7" ht="35.25" customHeight="1" x14ac:dyDescent="0.2">
      <c r="A9" s="41" t="s">
        <v>75</v>
      </c>
      <c r="B9" s="38">
        <v>1</v>
      </c>
      <c r="C9" s="40">
        <v>6</v>
      </c>
      <c r="D9" s="39">
        <v>10.199999999999999</v>
      </c>
      <c r="E9" s="23">
        <v>10.199999999999999</v>
      </c>
      <c r="F9" s="48">
        <f t="shared" si="1"/>
        <v>1</v>
      </c>
      <c r="G9" s="22">
        <f t="shared" si="2"/>
        <v>0</v>
      </c>
    </row>
    <row r="10" spans="1:7" x14ac:dyDescent="0.2">
      <c r="A10" s="37" t="s">
        <v>31</v>
      </c>
      <c r="B10" s="38">
        <v>1</v>
      </c>
      <c r="C10" s="40">
        <v>11</v>
      </c>
      <c r="D10" s="39">
        <v>250</v>
      </c>
      <c r="E10" s="23">
        <v>0</v>
      </c>
      <c r="F10" s="48">
        <v>0</v>
      </c>
      <c r="G10" s="22">
        <f>D10-E10</f>
        <v>250</v>
      </c>
    </row>
    <row r="11" spans="1:7" x14ac:dyDescent="0.2">
      <c r="A11" s="42" t="s">
        <v>32</v>
      </c>
      <c r="B11" s="40">
        <v>1</v>
      </c>
      <c r="C11" s="40">
        <v>13</v>
      </c>
      <c r="D11" s="39">
        <v>7160.6</v>
      </c>
      <c r="E11" s="23">
        <v>3128.7</v>
      </c>
      <c r="F11" s="48">
        <f t="shared" si="1"/>
        <v>0.43693265927436242</v>
      </c>
      <c r="G11" s="22">
        <f t="shared" si="2"/>
        <v>4031.9000000000005</v>
      </c>
    </row>
    <row r="12" spans="1:7" x14ac:dyDescent="0.2">
      <c r="A12" s="42" t="s">
        <v>33</v>
      </c>
      <c r="B12" s="40">
        <v>2</v>
      </c>
      <c r="C12" s="40">
        <v>0</v>
      </c>
      <c r="D12" s="39">
        <f>D13</f>
        <v>102.6</v>
      </c>
      <c r="E12" s="39">
        <f t="shared" ref="E12:G12" si="3">E13</f>
        <v>76.900000000000006</v>
      </c>
      <c r="F12" s="48">
        <f t="shared" si="1"/>
        <v>0.74951267056530224</v>
      </c>
      <c r="G12" s="39">
        <f t="shared" si="3"/>
        <v>25.699999999999989</v>
      </c>
    </row>
    <row r="13" spans="1:7" x14ac:dyDescent="0.2">
      <c r="A13" s="42" t="s">
        <v>34</v>
      </c>
      <c r="B13" s="40">
        <v>2</v>
      </c>
      <c r="C13" s="40">
        <v>3</v>
      </c>
      <c r="D13" s="39">
        <v>102.6</v>
      </c>
      <c r="E13" s="23">
        <v>76.900000000000006</v>
      </c>
      <c r="F13" s="48">
        <f t="shared" si="1"/>
        <v>0.74951267056530224</v>
      </c>
      <c r="G13" s="22">
        <f>D13-E13</f>
        <v>25.699999999999989</v>
      </c>
    </row>
    <row r="14" spans="1:7" ht="22.5" x14ac:dyDescent="0.2">
      <c r="A14" s="42" t="s">
        <v>35</v>
      </c>
      <c r="B14" s="40">
        <v>3</v>
      </c>
      <c r="C14" s="40">
        <v>0</v>
      </c>
      <c r="D14" s="39">
        <f>D15+D16+D17</f>
        <v>83</v>
      </c>
      <c r="E14" s="39">
        <f t="shared" ref="E14:G14" si="4">E15+E16+E17</f>
        <v>0</v>
      </c>
      <c r="F14" s="48">
        <v>0</v>
      </c>
      <c r="G14" s="39">
        <f t="shared" si="4"/>
        <v>83</v>
      </c>
    </row>
    <row r="15" spans="1:7" x14ac:dyDescent="0.2">
      <c r="A15" s="42" t="s">
        <v>36</v>
      </c>
      <c r="B15" s="40">
        <v>3</v>
      </c>
      <c r="C15" s="40">
        <v>4</v>
      </c>
      <c r="D15" s="39">
        <v>40</v>
      </c>
      <c r="E15" s="23">
        <v>0</v>
      </c>
      <c r="F15" s="48">
        <v>0</v>
      </c>
      <c r="G15" s="22">
        <f>D15-E15</f>
        <v>40</v>
      </c>
    </row>
    <row r="16" spans="1:7" ht="24" customHeight="1" x14ac:dyDescent="0.2">
      <c r="A16" s="42" t="s">
        <v>53</v>
      </c>
      <c r="B16" s="40">
        <v>3</v>
      </c>
      <c r="C16" s="40">
        <v>9</v>
      </c>
      <c r="D16" s="39">
        <v>10</v>
      </c>
      <c r="E16" s="23">
        <v>0</v>
      </c>
      <c r="F16" s="48">
        <v>0</v>
      </c>
      <c r="G16" s="22">
        <f t="shared" ref="G16:G17" si="5">D16-E16</f>
        <v>10</v>
      </c>
    </row>
    <row r="17" spans="1:7" ht="24" customHeight="1" x14ac:dyDescent="0.2">
      <c r="A17" s="43" t="s">
        <v>74</v>
      </c>
      <c r="B17" s="40">
        <v>3</v>
      </c>
      <c r="C17" s="40">
        <v>14</v>
      </c>
      <c r="D17" s="39">
        <v>33</v>
      </c>
      <c r="E17" s="23">
        <v>0</v>
      </c>
      <c r="F17" s="48">
        <v>0</v>
      </c>
      <c r="G17" s="22">
        <f t="shared" si="5"/>
        <v>33</v>
      </c>
    </row>
    <row r="18" spans="1:7" x14ac:dyDescent="0.2">
      <c r="A18" s="42" t="s">
        <v>37</v>
      </c>
      <c r="B18" s="40">
        <v>4</v>
      </c>
      <c r="C18" s="40">
        <v>0</v>
      </c>
      <c r="D18" s="39">
        <f>D21+D19+D20+D22</f>
        <v>2426.9</v>
      </c>
      <c r="E18" s="39">
        <f t="shared" ref="E18:G18" si="6">E21+E19+E20+E22</f>
        <v>704.2</v>
      </c>
      <c r="F18" s="48">
        <f t="shared" si="1"/>
        <v>0.29016440726853188</v>
      </c>
      <c r="G18" s="39">
        <f t="shared" si="6"/>
        <v>1722.7</v>
      </c>
    </row>
    <row r="19" spans="1:7" x14ac:dyDescent="0.2">
      <c r="A19" s="42" t="s">
        <v>91</v>
      </c>
      <c r="B19" s="40">
        <v>4</v>
      </c>
      <c r="C19" s="40">
        <v>1</v>
      </c>
      <c r="D19" s="39">
        <v>347</v>
      </c>
      <c r="E19" s="23">
        <v>255</v>
      </c>
      <c r="F19" s="48">
        <f t="shared" si="1"/>
        <v>0.73487031700288186</v>
      </c>
      <c r="G19" s="22">
        <f>D19-E19</f>
        <v>92</v>
      </c>
    </row>
    <row r="20" spans="1:7" x14ac:dyDescent="0.2">
      <c r="A20" s="42" t="s">
        <v>92</v>
      </c>
      <c r="B20" s="40">
        <v>4</v>
      </c>
      <c r="C20" s="40">
        <v>9</v>
      </c>
      <c r="D20" s="39">
        <v>1466.9</v>
      </c>
      <c r="E20" s="5">
        <v>0</v>
      </c>
      <c r="F20" s="48">
        <v>0</v>
      </c>
      <c r="G20" s="22">
        <f t="shared" ref="G20:G22" si="7">D20-E20</f>
        <v>1466.9</v>
      </c>
    </row>
    <row r="21" spans="1:7" x14ac:dyDescent="0.2">
      <c r="A21" s="42" t="s">
        <v>38</v>
      </c>
      <c r="B21" s="40">
        <v>4</v>
      </c>
      <c r="C21" s="40">
        <v>10</v>
      </c>
      <c r="D21" s="39">
        <v>444</v>
      </c>
      <c r="E21" s="23">
        <v>280.2</v>
      </c>
      <c r="F21" s="48">
        <f t="shared" si="1"/>
        <v>0.63108108108108107</v>
      </c>
      <c r="G21" s="22">
        <f t="shared" si="7"/>
        <v>163.80000000000001</v>
      </c>
    </row>
    <row r="22" spans="1:7" x14ac:dyDescent="0.2">
      <c r="A22" s="42" t="s">
        <v>93</v>
      </c>
      <c r="B22" s="40">
        <v>4</v>
      </c>
      <c r="C22" s="40">
        <v>12</v>
      </c>
      <c r="D22" s="39">
        <f>169</f>
        <v>169</v>
      </c>
      <c r="E22" s="23">
        <v>169</v>
      </c>
      <c r="F22" s="48">
        <f t="shared" si="1"/>
        <v>1</v>
      </c>
      <c r="G22" s="22">
        <f t="shared" si="7"/>
        <v>0</v>
      </c>
    </row>
    <row r="23" spans="1:7" x14ac:dyDescent="0.2">
      <c r="A23" s="42" t="s">
        <v>39</v>
      </c>
      <c r="B23" s="40">
        <v>5</v>
      </c>
      <c r="C23" s="40">
        <v>0</v>
      </c>
      <c r="D23" s="39">
        <f>D24+D25+D26</f>
        <v>11805.9</v>
      </c>
      <c r="E23" s="39">
        <f t="shared" ref="E23:G23" si="8">E24+E25+E26</f>
        <v>2213.1999999999998</v>
      </c>
      <c r="F23" s="48">
        <f t="shared" si="1"/>
        <v>0.18746558923927867</v>
      </c>
      <c r="G23" s="39">
        <f t="shared" si="8"/>
        <v>9592.6999999999989</v>
      </c>
    </row>
    <row r="24" spans="1:7" x14ac:dyDescent="0.2">
      <c r="A24" s="42" t="s">
        <v>58</v>
      </c>
      <c r="B24" s="40">
        <v>5</v>
      </c>
      <c r="C24" s="40">
        <v>1</v>
      </c>
      <c r="D24" s="39">
        <v>440</v>
      </c>
      <c r="E24" s="5">
        <v>366.6</v>
      </c>
      <c r="F24" s="48">
        <f t="shared" si="1"/>
        <v>0.83318181818181825</v>
      </c>
      <c r="G24" s="5">
        <f>D24-E24</f>
        <v>73.399999999999977</v>
      </c>
    </row>
    <row r="25" spans="1:7" x14ac:dyDescent="0.2">
      <c r="A25" s="42" t="s">
        <v>54</v>
      </c>
      <c r="B25" s="40">
        <v>5</v>
      </c>
      <c r="C25" s="40">
        <v>2</v>
      </c>
      <c r="D25" s="39">
        <v>1961.6</v>
      </c>
      <c r="E25" s="23">
        <v>0</v>
      </c>
      <c r="F25" s="48">
        <v>0</v>
      </c>
      <c r="G25" s="5">
        <f t="shared" ref="G25:G26" si="9">D25-E25</f>
        <v>1961.6</v>
      </c>
    </row>
    <row r="26" spans="1:7" x14ac:dyDescent="0.2">
      <c r="A26" s="42" t="s">
        <v>40</v>
      </c>
      <c r="B26" s="40">
        <v>5</v>
      </c>
      <c r="C26" s="40">
        <v>3</v>
      </c>
      <c r="D26" s="39">
        <v>9404.2999999999993</v>
      </c>
      <c r="E26" s="5">
        <v>1846.6</v>
      </c>
      <c r="F26" s="48">
        <f t="shared" si="1"/>
        <v>0.19635698563423115</v>
      </c>
      <c r="G26" s="5">
        <f t="shared" si="9"/>
        <v>7557.6999999999989</v>
      </c>
    </row>
    <row r="27" spans="1:7" x14ac:dyDescent="0.2">
      <c r="A27" s="42" t="s">
        <v>56</v>
      </c>
      <c r="B27" s="40">
        <v>8</v>
      </c>
      <c r="C27" s="40">
        <v>0</v>
      </c>
      <c r="D27" s="39">
        <f>D28</f>
        <v>4569.3</v>
      </c>
      <c r="E27" s="39">
        <f t="shared" ref="E27:G27" si="10">E28</f>
        <v>3141.9</v>
      </c>
      <c r="F27" s="48">
        <f t="shared" si="1"/>
        <v>0.68761079377585188</v>
      </c>
      <c r="G27" s="39">
        <f t="shared" si="10"/>
        <v>1427.4</v>
      </c>
    </row>
    <row r="28" spans="1:7" x14ac:dyDescent="0.2">
      <c r="A28" s="42" t="s">
        <v>41</v>
      </c>
      <c r="B28" s="40">
        <v>8</v>
      </c>
      <c r="C28" s="40">
        <v>1</v>
      </c>
      <c r="D28" s="39">
        <v>4569.3</v>
      </c>
      <c r="E28" s="5">
        <v>3141.9</v>
      </c>
      <c r="F28" s="48">
        <f t="shared" si="1"/>
        <v>0.68761079377585188</v>
      </c>
      <c r="G28" s="5">
        <f>D28-E28</f>
        <v>1427.4</v>
      </c>
    </row>
    <row r="29" spans="1:7" x14ac:dyDescent="0.2">
      <c r="A29" s="42" t="s">
        <v>57</v>
      </c>
      <c r="B29" s="40">
        <v>11</v>
      </c>
      <c r="C29" s="40">
        <v>0</v>
      </c>
      <c r="D29" s="39">
        <f>D30</f>
        <v>6090.9</v>
      </c>
      <c r="E29" s="39">
        <f t="shared" ref="E29:G29" si="11">E30</f>
        <v>3505.7</v>
      </c>
      <c r="F29" s="48">
        <f t="shared" si="1"/>
        <v>0.57556354561723222</v>
      </c>
      <c r="G29" s="39">
        <f t="shared" si="11"/>
        <v>2585.1999999999998</v>
      </c>
    </row>
    <row r="30" spans="1:7" x14ac:dyDescent="0.2">
      <c r="A30" s="42" t="s">
        <v>42</v>
      </c>
      <c r="B30" s="40">
        <v>11</v>
      </c>
      <c r="C30" s="40">
        <v>1</v>
      </c>
      <c r="D30" s="39">
        <v>6090.9</v>
      </c>
      <c r="E30" s="23">
        <v>3505.7</v>
      </c>
      <c r="F30" s="48">
        <f t="shared" si="1"/>
        <v>0.57556354561723222</v>
      </c>
      <c r="G30" s="22">
        <f>D30-E30</f>
        <v>2585.1999999999998</v>
      </c>
    </row>
    <row r="31" spans="1:7" ht="12" thickBot="1" x14ac:dyDescent="0.25">
      <c r="A31" s="44"/>
      <c r="B31" s="45"/>
      <c r="C31" s="46" t="s">
        <v>94</v>
      </c>
      <c r="D31" s="47">
        <f>D6+D12+D14+D18+D23+D27+D29</f>
        <v>43965.600000000006</v>
      </c>
      <c r="E31" s="47">
        <f>E6+E12+E14+E18+E23+E27+E29</f>
        <v>22153.9</v>
      </c>
      <c r="F31" s="49">
        <f t="shared" si="1"/>
        <v>0.50389167894899645</v>
      </c>
      <c r="G31" s="50">
        <f>D31-E31</f>
        <v>21811.700000000004</v>
      </c>
    </row>
  </sheetData>
  <mergeCells count="2">
    <mergeCell ref="F1:G1"/>
    <mergeCell ref="A2:G2"/>
  </mergeCells>
  <pageMargins left="0.7" right="0.7" top="0.75" bottom="0.75" header="0.3" footer="0.3"/>
  <pageSetup paperSize="9" scale="7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F12"/>
  <sheetViews>
    <sheetView zoomScaleNormal="100" workbookViewId="0">
      <selection activeCell="G9" sqref="G9"/>
    </sheetView>
  </sheetViews>
  <sheetFormatPr defaultRowHeight="11.25" x14ac:dyDescent="0.2"/>
  <cols>
    <col min="1" max="1" width="9.85546875" style="11" customWidth="1"/>
    <col min="2" max="2" width="24.140625" style="11" customWidth="1"/>
    <col min="3" max="3" width="40.140625" style="11" customWidth="1"/>
    <col min="4" max="4" width="11.42578125" style="11" customWidth="1"/>
    <col min="5" max="5" width="6.5703125" style="11" customWidth="1"/>
    <col min="6" max="6" width="12.7109375" style="11" customWidth="1"/>
    <col min="7" max="16384" width="9.140625" style="11"/>
  </cols>
  <sheetData>
    <row r="1" spans="1:6" ht="60" customHeight="1" x14ac:dyDescent="0.2">
      <c r="E1" s="76" t="s">
        <v>117</v>
      </c>
      <c r="F1" s="76"/>
    </row>
    <row r="2" spans="1:6" x14ac:dyDescent="0.2">
      <c r="F2" s="53"/>
    </row>
    <row r="3" spans="1:6" ht="18.75" customHeight="1" x14ac:dyDescent="0.2">
      <c r="A3" s="79" t="s">
        <v>110</v>
      </c>
      <c r="B3" s="79"/>
      <c r="C3" s="79"/>
      <c r="D3" s="79"/>
      <c r="E3" s="79"/>
    </row>
    <row r="4" spans="1:6" ht="15.75" customHeight="1" x14ac:dyDescent="0.2">
      <c r="D4" s="80" t="s">
        <v>55</v>
      </c>
      <c r="E4" s="80"/>
    </row>
    <row r="5" spans="1:6" ht="63" customHeight="1" x14ac:dyDescent="0.2">
      <c r="A5" s="54" t="s">
        <v>45</v>
      </c>
      <c r="B5" s="55" t="s">
        <v>44</v>
      </c>
      <c r="C5" s="55" t="s">
        <v>46</v>
      </c>
      <c r="D5" s="81" t="s">
        <v>122</v>
      </c>
      <c r="E5" s="82"/>
      <c r="F5" s="64" t="s">
        <v>114</v>
      </c>
    </row>
    <row r="6" spans="1:6" x14ac:dyDescent="0.2">
      <c r="A6" s="7">
        <v>1</v>
      </c>
      <c r="B6" s="7">
        <v>2</v>
      </c>
      <c r="C6" s="7">
        <v>3</v>
      </c>
      <c r="D6" s="83">
        <v>4</v>
      </c>
      <c r="E6" s="84"/>
      <c r="F6" s="63">
        <v>5</v>
      </c>
    </row>
    <row r="7" spans="1:6" ht="31.5" customHeight="1" x14ac:dyDescent="0.2">
      <c r="A7" s="58">
        <v>650</v>
      </c>
      <c r="B7" s="58" t="s">
        <v>80</v>
      </c>
      <c r="C7" s="59" t="s">
        <v>43</v>
      </c>
      <c r="D7" s="81"/>
      <c r="E7" s="82"/>
      <c r="F7" s="57"/>
    </row>
    <row r="8" spans="1:6" ht="22.5" x14ac:dyDescent="0.2">
      <c r="A8" s="8" t="s">
        <v>52</v>
      </c>
      <c r="B8" s="7" t="s">
        <v>47</v>
      </c>
      <c r="C8" s="59" t="s">
        <v>48</v>
      </c>
      <c r="D8" s="77">
        <f>D10-D9</f>
        <v>3366.9999999999995</v>
      </c>
      <c r="E8" s="78"/>
      <c r="F8" s="60">
        <f>F10-F9</f>
        <v>-2066.3999999999978</v>
      </c>
    </row>
    <row r="9" spans="1:6" ht="22.5" x14ac:dyDescent="0.2">
      <c r="A9" s="7">
        <v>650</v>
      </c>
      <c r="B9" s="7" t="s">
        <v>65</v>
      </c>
      <c r="C9" s="9" t="s">
        <v>49</v>
      </c>
      <c r="D9" s="85">
        <v>1152.4000000000001</v>
      </c>
      <c r="E9" s="86"/>
      <c r="F9" s="6">
        <v>24220.3</v>
      </c>
    </row>
    <row r="10" spans="1:6" ht="22.5" x14ac:dyDescent="0.2">
      <c r="A10" s="7">
        <v>650</v>
      </c>
      <c r="B10" s="7" t="s">
        <v>66</v>
      </c>
      <c r="C10" s="10" t="s">
        <v>50</v>
      </c>
      <c r="D10" s="85">
        <v>4519.3999999999996</v>
      </c>
      <c r="E10" s="86"/>
      <c r="F10" s="6">
        <v>22153.9</v>
      </c>
    </row>
    <row r="11" spans="1:6" ht="22.5" x14ac:dyDescent="0.2">
      <c r="A11" s="7"/>
      <c r="B11" s="7"/>
      <c r="C11" s="61" t="s">
        <v>51</v>
      </c>
      <c r="D11" s="77">
        <f>D8</f>
        <v>3366.9999999999995</v>
      </c>
      <c r="E11" s="78"/>
      <c r="F11" s="60">
        <f>F8</f>
        <v>-2066.3999999999978</v>
      </c>
    </row>
    <row r="12" spans="1:6" x14ac:dyDescent="0.2">
      <c r="A12" s="19"/>
    </row>
  </sheetData>
  <mergeCells count="10">
    <mergeCell ref="E1:F1"/>
    <mergeCell ref="D11:E11"/>
    <mergeCell ref="A3:E3"/>
    <mergeCell ref="D4:E4"/>
    <mergeCell ref="D5:E5"/>
    <mergeCell ref="D6:E6"/>
    <mergeCell ref="D7:E7"/>
    <mergeCell ref="D8:E8"/>
    <mergeCell ref="D9:E9"/>
    <mergeCell ref="D10:E10"/>
  </mergeCells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 </vt:lpstr>
      <vt:lpstr>расходы</vt:lpstr>
      <vt:lpstr>дефицит</vt:lpstr>
    </vt:vector>
  </TitlesOfParts>
  <Company>Адм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Economist</cp:lastModifiedBy>
  <cp:lastPrinted>2017-11-27T12:23:08Z</cp:lastPrinted>
  <dcterms:created xsi:type="dcterms:W3CDTF">2013-11-27T09:07:44Z</dcterms:created>
  <dcterms:modified xsi:type="dcterms:W3CDTF">2017-12-14T10:09:00Z</dcterms:modified>
</cp:coreProperties>
</file>