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70" windowWidth="14235" windowHeight="6585" tabRatio="996" activeTab="1"/>
  </bookViews>
  <sheets>
    <sheet name="доходы 2018" sheetId="46" r:id="rId1"/>
    <sheet name="разделы 2018" sheetId="32" r:id="rId2"/>
    <sheet name="дефицит 2018" sheetId="19" r:id="rId3"/>
  </sheets>
  <definedNames>
    <definedName name="_xlnm._FilterDatabase" localSheetId="1" hidden="1">'разделы 2018'!$A$6:$D$33</definedName>
    <definedName name="_xlnm.Print_Area" localSheetId="0">'доходы 2018'!$A$1:$F$46</definedName>
    <definedName name="_xlnm.Print_Area" localSheetId="1">'разделы 2018'!$A$1:$H$33</definedName>
  </definedNames>
  <calcPr calcId="144525" refMode="R1C1"/>
  <fileRecoveryPr autoRecover="0"/>
</workbook>
</file>

<file path=xl/calcChain.xml><?xml version="1.0" encoding="utf-8"?>
<calcChain xmlns="http://schemas.openxmlformats.org/spreadsheetml/2006/main">
  <c r="F33" i="46" l="1"/>
  <c r="D17" i="46"/>
  <c r="C17" i="46"/>
  <c r="D18" i="46"/>
  <c r="D30" i="46"/>
  <c r="D32" i="46"/>
  <c r="D35" i="46"/>
  <c r="D15" i="46"/>
  <c r="D6" i="46" s="1"/>
  <c r="D46" i="46" s="1"/>
  <c r="D37" i="46"/>
  <c r="D38" i="46"/>
  <c r="D40" i="46"/>
  <c r="D43" i="46"/>
  <c r="D28" i="46"/>
  <c r="D25" i="46"/>
  <c r="D23" i="46"/>
  <c r="D12" i="46"/>
  <c r="D7" i="46"/>
  <c r="C15" i="46"/>
  <c r="C43" i="46" l="1"/>
  <c r="C40" i="46"/>
  <c r="C35" i="46"/>
  <c r="C32" i="46"/>
  <c r="C30" i="46"/>
  <c r="C28" i="46"/>
  <c r="C25" i="46"/>
  <c r="C23" i="46"/>
  <c r="C7" i="46"/>
  <c r="E22" i="46"/>
  <c r="F22" i="46"/>
  <c r="F19" i="46"/>
  <c r="F20" i="46"/>
  <c r="E19" i="46"/>
  <c r="E20" i="46"/>
  <c r="E39" i="46"/>
  <c r="E41" i="46"/>
  <c r="E42" i="46"/>
  <c r="E44" i="46"/>
  <c r="E45" i="46"/>
  <c r="E29" i="46"/>
  <c r="E27" i="46"/>
  <c r="C6" i="46" l="1"/>
  <c r="F8" i="19"/>
  <c r="F11" i="19" s="1"/>
  <c r="D8" i="19"/>
  <c r="D11" i="19" s="1"/>
  <c r="E43" i="46" l="1"/>
  <c r="F15" i="32" l="1"/>
  <c r="F17" i="32"/>
  <c r="F18" i="32"/>
  <c r="F19" i="32"/>
  <c r="F21" i="32"/>
  <c r="F22" i="32"/>
  <c r="F23" i="32"/>
  <c r="F24" i="32"/>
  <c r="F26" i="32"/>
  <c r="F27" i="32"/>
  <c r="F28" i="32"/>
  <c r="F30" i="32"/>
  <c r="F32" i="32"/>
  <c r="F9" i="32"/>
  <c r="F10" i="32"/>
  <c r="F11" i="32"/>
  <c r="F12" i="32"/>
  <c r="F13" i="32"/>
  <c r="F8" i="32"/>
  <c r="G32" i="32" l="1"/>
  <c r="G30" i="32"/>
  <c r="G27" i="32"/>
  <c r="G28" i="32"/>
  <c r="G26" i="32"/>
  <c r="G22" i="32"/>
  <c r="G23" i="32"/>
  <c r="G24" i="32"/>
  <c r="G21" i="32"/>
  <c r="G18" i="32"/>
  <c r="G19" i="32"/>
  <c r="G17" i="32"/>
  <c r="G15" i="32"/>
  <c r="G14" i="32" s="1"/>
  <c r="G9" i="32"/>
  <c r="G10" i="32"/>
  <c r="G11" i="32"/>
  <c r="G12" i="32"/>
  <c r="G13" i="32"/>
  <c r="G8" i="32"/>
  <c r="E31" i="32"/>
  <c r="E29" i="32"/>
  <c r="G29" i="32"/>
  <c r="E25" i="32"/>
  <c r="E20" i="32"/>
  <c r="E16" i="32"/>
  <c r="E14" i="32"/>
  <c r="E7" i="32"/>
  <c r="F36" i="46"/>
  <c r="F35" i="46" s="1"/>
  <c r="F34" i="46"/>
  <c r="F32" i="46" s="1"/>
  <c r="F31" i="46"/>
  <c r="F30" i="46" s="1"/>
  <c r="F29" i="46"/>
  <c r="F28" i="46" s="1"/>
  <c r="G25" i="32" l="1"/>
  <c r="E28" i="46"/>
  <c r="G20" i="32"/>
  <c r="G16" i="32"/>
  <c r="E33" i="32"/>
  <c r="G7" i="32"/>
  <c r="F9" i="46" l="1"/>
  <c r="F10" i="46"/>
  <c r="F11" i="46"/>
  <c r="F14" i="46"/>
  <c r="F16" i="46"/>
  <c r="F18" i="46"/>
  <c r="F21" i="46"/>
  <c r="F24" i="46"/>
  <c r="F26" i="46"/>
  <c r="F27" i="46"/>
  <c r="F39" i="46"/>
  <c r="F41" i="46"/>
  <c r="F42" i="46"/>
  <c r="F45" i="46"/>
  <c r="F8" i="46"/>
  <c r="D13" i="46"/>
  <c r="E8" i="46"/>
  <c r="E9" i="46"/>
  <c r="E10" i="46"/>
  <c r="E11" i="46"/>
  <c r="E14" i="46"/>
  <c r="E16" i="46"/>
  <c r="E18" i="46"/>
  <c r="E21" i="46"/>
  <c r="E24" i="46"/>
  <c r="E26" i="46"/>
  <c r="F7" i="46" l="1"/>
  <c r="F25" i="46"/>
  <c r="F44" i="46" l="1"/>
  <c r="D7" i="32"/>
  <c r="F7" i="32" s="1"/>
  <c r="C13" i="46" l="1"/>
  <c r="E40" i="46"/>
  <c r="C38" i="46"/>
  <c r="E25" i="46"/>
  <c r="F17" i="46"/>
  <c r="E7" i="46"/>
  <c r="F13" i="46" l="1"/>
  <c r="C12" i="46"/>
  <c r="E38" i="46"/>
  <c r="C37" i="46"/>
  <c r="E37" i="46" s="1"/>
  <c r="F40" i="46"/>
  <c r="E23" i="46"/>
  <c r="F23" i="46"/>
  <c r="F38" i="46"/>
  <c r="F43" i="46"/>
  <c r="E17" i="46"/>
  <c r="E13" i="46"/>
  <c r="C46" i="46" l="1"/>
  <c r="F37" i="46"/>
  <c r="E6" i="46"/>
  <c r="E15" i="46"/>
  <c r="F15" i="46"/>
  <c r="F12" i="46"/>
  <c r="E12" i="46"/>
  <c r="F6" i="46" l="1"/>
  <c r="D20" i="32"/>
  <c r="F20" i="32" s="1"/>
  <c r="E46" i="46" l="1"/>
  <c r="F46" i="46"/>
  <c r="D31" i="32"/>
  <c r="F31" i="32" s="1"/>
  <c r="D29" i="32"/>
  <c r="F29" i="32" s="1"/>
  <c r="D25" i="32"/>
  <c r="F25" i="32" s="1"/>
  <c r="D16" i="32"/>
  <c r="F16" i="32" s="1"/>
  <c r="D14" i="32"/>
  <c r="F14" i="32" s="1"/>
  <c r="D33" i="32" l="1"/>
  <c r="F33" i="32" s="1"/>
  <c r="G31" i="32" l="1"/>
  <c r="G33" i="32" s="1"/>
</calcChain>
</file>

<file path=xl/sharedStrings.xml><?xml version="1.0" encoding="utf-8"?>
<sst xmlns="http://schemas.openxmlformats.org/spreadsheetml/2006/main" count="142" uniqueCount="140">
  <si>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</si>
  <si>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</si>
  <si>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</si>
  <si>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</si>
  <si>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</si>
  <si>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</si>
  <si>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</si>
  <si>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</si>
  <si>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</si>
  <si>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</si>
  <si>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НАЛОГИ НА ИМУЩЕСТВО</t>
  </si>
  <si>
    <t>182 106 06000 00 0000 110</t>
  </si>
  <si>
    <t>ЗЕМЕЛЬНЫЙ НАЛОГ</t>
  </si>
  <si>
    <t>650 108 00000 00 0000 000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</si>
  <si>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</si>
  <si>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</si>
  <si>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</si>
  <si>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</si>
  <si>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</si>
  <si>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</si>
  <si>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</si>
  <si>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</si>
  <si>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</si>
  <si>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</si>
  <si>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</si>
  <si>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</si>
  <si>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</si>
  <si>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</si>
  <si>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</si>
  <si>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</si>
  <si>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</si>
  <si>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</si>
  <si>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</si>
  <si>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</si>
  <si>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</si>
  <si>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</si>
  <si>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</si>
  <si>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</si>
  <si>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</si>
  <si>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</si>
  <si>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</si>
  <si>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</si>
  <si>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</si>
  <si>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</si>
  <si>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</si>
  <si>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</si>
  <si>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</si>
  <si>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</si>
  <si>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</si>
  <si>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</si>
  <si>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</si>
  <si>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</si>
  <si>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</si>
  <si>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</si>
  <si>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</si>
  <si>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</si>
  <si>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</si>
  <si>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</si>
  <si>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</si>
  <si>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</si>
  <si>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</si>
  <si>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</si>
  <si>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</si>
  <si>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</si>
  <si>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</si>
  <si>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</si>
  <si>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</si>
  <si>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Невыясненные поступления, зачисляемые в бюджеты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</si>
  <si>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</si>
  <si>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650 111 09045 10 0000 120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</si>
  <si>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</si>
  <si>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</si>
  <si>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</si>
  <si>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</si>
  <si>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</si>
  <si>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</si>
  <si>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00 00 00 00 00 0000 000</t>
  </si>
  <si>
    <t>АКЦИЗЫ по подакцизным товарам (продукции), производимым на территории Российской Федерации</t>
  </si>
  <si>
    <t>Общеэкономические вопросы</t>
  </si>
  <si>
    <t>итого</t>
  </si>
  <si>
    <t>Дорожное хозяйство (дорожные фонды)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</si>
  <si>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</si>
  <si>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</si>
  <si>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</si>
  <si>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</si>
  <si>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</si>
  <si>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</si>
  <si>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</si>
  <si>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Другие вопросы в области национальной экономики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</si>
  <si>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</si>
  <si>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</si>
  <si>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000 202 10000 00 0000 151</t>
  </si>
  <si>
    <t>650 202 15001 10 0000 151</t>
  </si>
  <si>
    <t>000 202 30000 00 0000 151</t>
  </si>
  <si>
    <t>650 202 35930 10 0000 151</t>
  </si>
  <si>
    <t>650 202 35118 10 0000 151</t>
  </si>
  <si>
    <t>000 202 40000 00 0000 151</t>
  </si>
  <si>
    <t>650 202 49999 10 0000 151</t>
  </si>
  <si>
    <t>Обеспечение проведения выборов и референдумов</t>
  </si>
  <si>
    <t>650 202 45160 10 0000 151</t>
  </si>
  <si>
    <t>% исполнения</t>
  </si>
  <si>
    <t>Отклонение от плана в абсолютном выражении</t>
  </si>
  <si>
    <t>000 113 00000 00 0000 000</t>
  </si>
  <si>
    <t>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</si>
  <si>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</si>
  <si>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</si>
  <si>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</si>
  <si>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</si>
  <si>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</si>
  <si>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</si>
  <si>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00 116 00000 00 0000 000</t>
  </si>
  <si>
    <t>Штрафы, санкции, возмещение ущерба</t>
  </si>
  <si>
    <t>650 116 90050 10 0000 140</t>
  </si>
  <si>
    <t>000 117 00000 00 0000 000</t>
  </si>
  <si>
    <t>Прочие неналоговые доходы</t>
  </si>
  <si>
    <t>650 117 01050 10 0000 180</t>
  </si>
  <si>
    <t>Исполнено за 9 месяцев 2018 года</t>
  </si>
  <si>
    <t>650 108 04020 01 0000 120</t>
  </si>
  <si>
    <t>Доходы бюджета сельского поселения Светлый за 9 месяцев 2018 года</t>
  </si>
  <si>
    <t>Распределение бюджетных ассигнований по разделам, подразделам классификации расходов бюджета сельского поселения Светлый за 9 месяцев 2018 года</t>
  </si>
  <si>
    <t>Исполнено за 9 месяцев 2018 г</t>
  </si>
  <si>
    <t>650 116 33050 10 0000 140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</si>
  <si>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</si>
  <si>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650 106 01030 10 0000 110</t>
  </si>
  <si>
    <t>650 106 00000 00 0000 000</t>
  </si>
  <si>
    <t>Земельный налог с организаций, обладающих земельным участком, расположенным в границах сельских поселений</t>
  </si>
  <si>
    <t>182 1 06 06 033 10 2100 110</t>
  </si>
  <si>
    <t>182 1 06 06033 10 1000 110</t>
  </si>
  <si>
    <t>182 106 06043 10 1000 110</t>
  </si>
  <si>
    <t>Земельный налог с физических лиц, обладающих земельным участком, расположенным в границах сельских поселений</t>
  </si>
  <si>
    <t>Исполнение за 9 месяцев 2018 г</t>
  </si>
  <si>
    <t>Утверждено решением  Совета депутатов сельского поселения Светлый №7 от 28.09.2018</t>
  </si>
  <si>
    <t xml:space="preserve">В соответствии с решением  Совета депутатов сельского поселения Светлый </t>
  </si>
  <si>
    <t>Межбюджетные трансферты, передаваемые бюджетам  сельских поселений для компенсации дополнительных расходов, возникших в результате решений,  принятых органами власти другого уровня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</si>
  <si>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</si>
  <si>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Источники внутреннего финансирования дефицита бюджета сельского поселения Светлый за2018 год</t>
  </si>
  <si>
    <t xml:space="preserve">Утверждено решением  Совета депутатов сельского поселения Светлый </t>
  </si>
  <si>
    <t>Приложение  3                                                          к  решению Совета депутатов сельского поселения Светлый                                                   от 15.02.2019 № 27</t>
  </si>
  <si>
    <t>Приложение 1                                      к решению Совета депутатов сельского поселения Светлый           от 15.02.2019 №27</t>
  </si>
  <si>
    <t>Приложение 2                                               к решению Совета депутатов сельского поселения Светлый           от 15.02.2019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</si>
</sst>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00"/>
    <numFmt numFmtId="166" formatCode="00"/>
    <numFmt numFmtId="167" formatCode="0000"/>
    <numFmt numFmtId="168" formatCode="0.0000"/>
    <numFmt numFmtId="169" formatCode="#,##0.0000"/>
    <numFmt numFmtId="170" formatCode="#,##0.0;[Red]\-#,##0.0;0.0"/>
    <numFmt numFmtId="171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3" borderId="8">
      <alignment horizontal="left" vertical="top" wrapText="1"/>
    </xf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right"/>
    </xf>
    <xf numFmtId="169" fontId="3" fillId="0" borderId="0" xfId="0" applyNumberFormat="1" applyFont="1"/>
    <xf numFmtId="168" fontId="3" fillId="0" borderId="0" xfId="0" applyNumberFormat="1" applyFont="1"/>
    <xf numFmtId="0" fontId="1" fillId="0" borderId="0" xfId="0" applyFont="1" applyAlignment="1">
      <alignment horizontal="right" vertical="center" wrapText="1"/>
    </xf>
    <xf numFmtId="171" fontId="3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10" fillId="0" borderId="8" xfId="9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8" xfId="9" applyFont="1" applyFill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top" wrapText="1"/>
    </xf>
    <xf numFmtId="0" fontId="12" fillId="2" borderId="1" xfId="5" applyNumberFormat="1" applyFont="1" applyFill="1" applyBorder="1" applyAlignment="1" applyProtection="1">
      <alignment horizontal="center" vertical="center"/>
      <protection hidden="1"/>
    </xf>
    <xf numFmtId="167" fontId="12" fillId="2" borderId="1" xfId="5" applyNumberFormat="1" applyFont="1" applyFill="1" applyBorder="1" applyAlignment="1" applyProtection="1">
      <alignment wrapText="1"/>
      <protection hidden="1"/>
    </xf>
    <xf numFmtId="166" fontId="12" fillId="2" borderId="1" xfId="5" applyNumberFormat="1" applyFont="1" applyFill="1" applyBorder="1" applyAlignment="1" applyProtection="1">
      <alignment horizontal="center"/>
      <protection hidden="1"/>
    </xf>
    <xf numFmtId="170" fontId="12" fillId="2" borderId="1" xfId="5" applyNumberFormat="1" applyFont="1" applyFill="1" applyBorder="1" applyAlignment="1" applyProtection="1">
      <alignment horizontal="center"/>
      <protection hidden="1"/>
    </xf>
    <xf numFmtId="170" fontId="12" fillId="2" borderId="1" xfId="5" applyNumberFormat="1" applyFont="1" applyFill="1" applyBorder="1" applyAlignment="1" applyProtection="1">
      <alignment horizontal="center" vertical="center"/>
      <protection hidden="1"/>
    </xf>
    <xf numFmtId="9" fontId="8" fillId="0" borderId="1" xfId="10" applyFont="1" applyBorder="1" applyAlignment="1">
      <alignment horizontal="center" vertical="center"/>
    </xf>
    <xf numFmtId="166" fontId="12" fillId="2" borderId="3" xfId="5" applyNumberFormat="1" applyFont="1" applyFill="1" applyBorder="1" applyAlignment="1" applyProtection="1">
      <alignment horizontal="center"/>
      <protection hidden="1"/>
    </xf>
    <xf numFmtId="170" fontId="8" fillId="0" borderId="1" xfId="0" applyNumberFormat="1" applyFont="1" applyBorder="1" applyAlignment="1">
      <alignment horizontal="center" vertical="center"/>
    </xf>
    <xf numFmtId="165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0" borderId="7" xfId="5" applyNumberFormat="1" applyFont="1" applyFill="1" applyBorder="1" applyAlignment="1" applyProtection="1">
      <alignment horizontal="left" vertical="center" wrapText="1"/>
      <protection hidden="1"/>
    </xf>
    <xf numFmtId="167" fontId="12" fillId="2" borderId="5" xfId="5" applyNumberFormat="1" applyFont="1" applyFill="1" applyBorder="1" applyAlignment="1" applyProtection="1">
      <alignment wrapText="1"/>
      <protection hidden="1"/>
    </xf>
    <xf numFmtId="165" fontId="12" fillId="2" borderId="7" xfId="5" applyNumberFormat="1" applyFont="1" applyFill="1" applyBorder="1" applyAlignment="1" applyProtection="1">
      <alignment horizontal="left" vertical="center" wrapText="1"/>
      <protection hidden="1"/>
    </xf>
    <xf numFmtId="0" fontId="12" fillId="2" borderId="6" xfId="5" applyNumberFormat="1" applyFont="1" applyFill="1" applyBorder="1" applyAlignment="1" applyProtection="1">
      <protection hidden="1"/>
    </xf>
    <xf numFmtId="0" fontId="12" fillId="2" borderId="4" xfId="5" applyNumberFormat="1" applyFont="1" applyFill="1" applyBorder="1" applyAlignment="1" applyProtection="1">
      <protection hidden="1"/>
    </xf>
    <xf numFmtId="0" fontId="10" fillId="2" borderId="4" xfId="5" applyNumberFormat="1" applyFont="1" applyFill="1" applyBorder="1" applyAlignment="1" applyProtection="1">
      <protection hidden="1"/>
    </xf>
    <xf numFmtId="170" fontId="10" fillId="2" borderId="1" xfId="5" applyNumberFormat="1" applyFont="1" applyFill="1" applyBorder="1" applyAlignment="1" applyProtection="1">
      <alignment horizontal="center"/>
      <protection hidden="1"/>
    </xf>
    <xf numFmtId="170" fontId="10" fillId="2" borderId="1" xfId="5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171" fontId="8" fillId="0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164" fontId="8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top" wrapText="1"/>
    </xf>
    <xf numFmtId="0" fontId="8" fillId="0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1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12" fillId="4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9" fontId="11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Fill="1" applyAlignment="1">
      <alignment horizontal="right" vertical="center" wrapText="1"/>
    </xf>
    <xf numFmtId="171" fontId="8" fillId="0" borderId="3" xfId="0" applyNumberFormat="1" applyFont="1" applyFill="1" applyBorder="1" applyAlignment="1">
      <alignment horizontal="center" vertical="center" wrapText="1"/>
    </xf>
    <xf numFmtId="171" fontId="8" fillId="0" borderId="9" xfId="0" applyNumberFormat="1" applyFont="1" applyFill="1" applyBorder="1" applyAlignment="1">
      <alignment horizontal="center" vertical="center" wrapText="1"/>
    </xf>
    <xf numFmtId="171" fontId="13" fillId="0" borderId="3" xfId="0" applyNumberFormat="1" applyFont="1" applyFill="1" applyBorder="1" applyAlignment="1">
      <alignment horizontal="center" vertical="center" wrapText="1"/>
    </xf>
    <xf numFmtId="171" fontId="13" fillId="0" borderId="9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Процентный" xfId="10" builtinId="5"/>
    <cellStyle name="Элементы осей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55"/>
  <sheetViews>
    <sheetView view="pageBreakPreview" zoomScale="124" zoomScaleNormal="100" zoomScaleSheetLayoutView="124" workbookViewId="0">
      <selection activeCell="F1" sqref="F1"/>
    </sheetView>
  </sheetViews>
  <sheetFormatPr defaultRowHeight="15" x14ac:dyDescent="0.25"/>
  <cols>
    <col min="1" max="1" width="20.85546875" style="1" customWidth="1"/>
    <col min="2" max="2" width="46.42578125" style="1" customWidth="1"/>
    <col min="3" max="3" width="23.28515625" style="1" customWidth="1"/>
    <col min="4" max="4" width="13.7109375" style="46" customWidth="1"/>
    <col min="5" max="5" width="12.140625" style="1" customWidth="1"/>
    <col min="6" max="6" width="22.28515625" style="7" customWidth="1"/>
    <col min="7" max="16384" width="9.140625" style="1"/>
  </cols>
  <sheetData>
    <row r="1" spans="1:9" ht="62.25" customHeight="1" x14ac:dyDescent="0.25">
      <c r="C1" s="5"/>
      <c r="F1" s="5" t="s">
        <v>138</v>
      </c>
    </row>
    <row r="2" spans="1:9" ht="20.25" customHeight="1" x14ac:dyDescent="0.25">
      <c r="C2" s="5"/>
    </row>
    <row r="3" spans="1:9" x14ac:dyDescent="0.25">
      <c r="A3" s="73" t="s">
        <v>118</v>
      </c>
      <c r="B3" s="73"/>
      <c r="C3" s="73"/>
      <c r="D3" s="73"/>
      <c r="E3" s="73"/>
      <c r="F3" s="73"/>
    </row>
    <row r="4" spans="1:9" x14ac:dyDescent="0.25">
      <c r="F4" s="2" t="s">
        <v>51</v>
      </c>
    </row>
    <row r="5" spans="1:9" ht="38.25" customHeight="1" x14ac:dyDescent="0.25">
      <c r="A5" s="9" t="s">
        <v>0</v>
      </c>
      <c r="B5" s="10" t="s">
        <v>1</v>
      </c>
      <c r="C5" s="11" t="s">
        <v>132</v>
      </c>
      <c r="D5" s="12" t="s">
        <v>116</v>
      </c>
      <c r="E5" s="13" t="s">
        <v>100</v>
      </c>
      <c r="F5" s="13" t="s">
        <v>101</v>
      </c>
    </row>
    <row r="6" spans="1:9" x14ac:dyDescent="0.25">
      <c r="A6" s="10" t="s">
        <v>2</v>
      </c>
      <c r="B6" s="9" t="s">
        <v>3</v>
      </c>
      <c r="C6" s="68">
        <f>C7+C12+C15+C23+C25+C28+C30+C32+C35</f>
        <v>22129.399999999998</v>
      </c>
      <c r="D6" s="68">
        <f>D7+D12+D15+D23+D25+D28+D30+D32+D35</f>
        <v>15972.816999999999</v>
      </c>
      <c r="E6" s="15">
        <f>D6/C6</f>
        <v>0.72179168888447043</v>
      </c>
      <c r="F6" s="14">
        <f>F12+F15+F23+F25+F7+F28+F30+F32+F35</f>
        <v>6155.5569999999998</v>
      </c>
    </row>
    <row r="7" spans="1:9" ht="31.5" customHeight="1" x14ac:dyDescent="0.25">
      <c r="A7" s="10" t="s">
        <v>81</v>
      </c>
      <c r="B7" s="16" t="s">
        <v>77</v>
      </c>
      <c r="C7" s="68">
        <f>C8+C9+C10+C11</f>
        <v>1599.9999999999998</v>
      </c>
      <c r="D7" s="68">
        <f>D8+D9+D10+D11</f>
        <v>1242.759</v>
      </c>
      <c r="E7" s="15">
        <f>D7/C7</f>
        <v>0.77672437500000013</v>
      </c>
      <c r="F7" s="14">
        <f>F8+F9+F10</f>
        <v>336.21499999999992</v>
      </c>
    </row>
    <row r="8" spans="1:9" ht="65.25" customHeight="1" x14ac:dyDescent="0.25">
      <c r="A8" s="17" t="s">
        <v>82</v>
      </c>
      <c r="B8" s="18" t="s">
        <v>83</v>
      </c>
      <c r="C8" s="69">
        <v>500.9</v>
      </c>
      <c r="D8" s="70">
        <v>541.197</v>
      </c>
      <c r="E8" s="67">
        <f t="shared" ref="E8:E46" si="0">D8/C8</f>
        <v>1.0804491914553804</v>
      </c>
      <c r="F8" s="19">
        <f>C8-D8</f>
        <v>-40.297000000000025</v>
      </c>
    </row>
    <row r="9" spans="1:9" ht="66.75" customHeight="1" x14ac:dyDescent="0.25">
      <c r="A9" s="17" t="s">
        <v>86</v>
      </c>
      <c r="B9" s="18" t="s">
        <v>84</v>
      </c>
      <c r="C9" s="69">
        <v>5</v>
      </c>
      <c r="D9" s="70">
        <v>4.9080000000000004</v>
      </c>
      <c r="E9" s="67">
        <f t="shared" si="0"/>
        <v>0.98160000000000003</v>
      </c>
      <c r="F9" s="19">
        <f t="shared" ref="F9:F46" si="1">C9-D9</f>
        <v>9.1999999999999638E-2</v>
      </c>
      <c r="I9" s="6"/>
    </row>
    <row r="10" spans="1:9" ht="57" customHeight="1" x14ac:dyDescent="0.25">
      <c r="A10" s="17" t="s">
        <v>87</v>
      </c>
      <c r="B10" s="18" t="s">
        <v>85</v>
      </c>
      <c r="C10" s="69">
        <v>1194.3</v>
      </c>
      <c r="D10" s="70">
        <v>817.88</v>
      </c>
      <c r="E10" s="67">
        <f t="shared" si="0"/>
        <v>0.68481955957464624</v>
      </c>
      <c r="F10" s="19">
        <f t="shared" si="1"/>
        <v>376.41999999999996</v>
      </c>
    </row>
    <row r="11" spans="1:9" ht="57" customHeight="1" x14ac:dyDescent="0.25">
      <c r="A11" s="17" t="s">
        <v>89</v>
      </c>
      <c r="B11" s="18" t="s">
        <v>90</v>
      </c>
      <c r="C11" s="69">
        <v>-100.2</v>
      </c>
      <c r="D11" s="70">
        <v>-121.226</v>
      </c>
      <c r="E11" s="67">
        <f t="shared" si="0"/>
        <v>1.2098403193612774</v>
      </c>
      <c r="F11" s="19">
        <f t="shared" si="1"/>
        <v>21.025999999999996</v>
      </c>
    </row>
    <row r="12" spans="1:9" ht="24" customHeight="1" x14ac:dyDescent="0.25">
      <c r="A12" s="10" t="s">
        <v>4</v>
      </c>
      <c r="B12" s="20" t="s">
        <v>5</v>
      </c>
      <c r="C12" s="68">
        <f>C13</f>
        <v>17131.8</v>
      </c>
      <c r="D12" s="68">
        <f>D13</f>
        <v>12953.312</v>
      </c>
      <c r="E12" s="15">
        <f t="shared" si="0"/>
        <v>0.75609754958614972</v>
      </c>
      <c r="F12" s="19">
        <f t="shared" si="1"/>
        <v>4178.4879999999994</v>
      </c>
    </row>
    <row r="13" spans="1:9" ht="28.5" customHeight="1" x14ac:dyDescent="0.25">
      <c r="A13" s="17" t="s">
        <v>6</v>
      </c>
      <c r="B13" s="21" t="s">
        <v>7</v>
      </c>
      <c r="C13" s="71">
        <f>C14</f>
        <v>17131.8</v>
      </c>
      <c r="D13" s="71">
        <f>D14</f>
        <v>12953.312</v>
      </c>
      <c r="E13" s="67">
        <f t="shared" si="0"/>
        <v>0.75609754958614972</v>
      </c>
      <c r="F13" s="19">
        <f t="shared" si="1"/>
        <v>4178.4879999999994</v>
      </c>
    </row>
    <row r="14" spans="1:9" ht="57" customHeight="1" x14ac:dyDescent="0.25">
      <c r="A14" s="17" t="s">
        <v>8</v>
      </c>
      <c r="B14" s="21" t="s">
        <v>9</v>
      </c>
      <c r="C14" s="71">
        <v>17131.8</v>
      </c>
      <c r="D14" s="70">
        <v>12953.312</v>
      </c>
      <c r="E14" s="67">
        <f t="shared" si="0"/>
        <v>0.75609754958614972</v>
      </c>
      <c r="F14" s="19">
        <f t="shared" si="1"/>
        <v>4178.4879999999994</v>
      </c>
    </row>
    <row r="15" spans="1:9" ht="18.75" customHeight="1" x14ac:dyDescent="0.25">
      <c r="A15" s="10" t="s">
        <v>124</v>
      </c>
      <c r="B15" s="20" t="s">
        <v>10</v>
      </c>
      <c r="C15" s="68">
        <f>C16+C17</f>
        <v>231</v>
      </c>
      <c r="D15" s="68">
        <f>D16+D17</f>
        <v>231.85399999999998</v>
      </c>
      <c r="E15" s="15">
        <f t="shared" si="0"/>
        <v>1.0036969696969695</v>
      </c>
      <c r="F15" s="19">
        <f t="shared" si="1"/>
        <v>-0.85399999999998499</v>
      </c>
    </row>
    <row r="16" spans="1:9" ht="38.25" customHeight="1" x14ac:dyDescent="0.25">
      <c r="A16" s="17" t="s">
        <v>123</v>
      </c>
      <c r="B16" s="21" t="s">
        <v>62</v>
      </c>
      <c r="C16" s="71">
        <v>108</v>
      </c>
      <c r="D16" s="70">
        <v>39.154000000000003</v>
      </c>
      <c r="E16" s="67">
        <f t="shared" si="0"/>
        <v>0.36253703703703705</v>
      </c>
      <c r="F16" s="19">
        <f t="shared" si="1"/>
        <v>68.846000000000004</v>
      </c>
    </row>
    <row r="17" spans="1:6" ht="23.45" customHeight="1" x14ac:dyDescent="0.25">
      <c r="A17" s="10" t="s">
        <v>11</v>
      </c>
      <c r="B17" s="20" t="s">
        <v>12</v>
      </c>
      <c r="C17" s="68">
        <f>C18+C22+C19</f>
        <v>123</v>
      </c>
      <c r="D17" s="68">
        <f>D18+D22</f>
        <v>192.7</v>
      </c>
      <c r="E17" s="15">
        <f t="shared" si="0"/>
        <v>1.5666666666666667</v>
      </c>
      <c r="F17" s="24">
        <f t="shared" si="1"/>
        <v>-69.699999999999989</v>
      </c>
    </row>
    <row r="18" spans="1:6" ht="49.5" customHeight="1" x14ac:dyDescent="0.25">
      <c r="A18" s="17" t="s">
        <v>72</v>
      </c>
      <c r="B18" s="21" t="s">
        <v>73</v>
      </c>
      <c r="C18" s="70">
        <v>113</v>
      </c>
      <c r="D18" s="70">
        <f>167.88+19.83</f>
        <v>187.70999999999998</v>
      </c>
      <c r="E18" s="67">
        <f t="shared" si="0"/>
        <v>1.661150442477876</v>
      </c>
      <c r="F18" s="19">
        <f t="shared" si="1"/>
        <v>-74.70999999999998</v>
      </c>
    </row>
    <row r="19" spans="1:6" ht="24" hidden="1" customHeight="1" x14ac:dyDescent="0.25">
      <c r="A19" s="48" t="s">
        <v>127</v>
      </c>
      <c r="B19" s="64" t="s">
        <v>125</v>
      </c>
      <c r="C19" s="72"/>
      <c r="D19" s="70">
        <v>167.88</v>
      </c>
      <c r="E19" s="67" t="e">
        <f t="shared" si="0"/>
        <v>#DIV/0!</v>
      </c>
      <c r="F19" s="19">
        <f t="shared" si="1"/>
        <v>-167.88</v>
      </c>
    </row>
    <row r="20" spans="1:6" ht="27.75" hidden="1" customHeight="1" x14ac:dyDescent="0.25">
      <c r="A20" s="48" t="s">
        <v>126</v>
      </c>
      <c r="B20" s="64"/>
      <c r="C20" s="72"/>
      <c r="D20" s="70">
        <v>19.829999999999998</v>
      </c>
      <c r="E20" s="67" t="e">
        <f t="shared" si="0"/>
        <v>#DIV/0!</v>
      </c>
      <c r="F20" s="19">
        <f t="shared" si="1"/>
        <v>-19.829999999999998</v>
      </c>
    </row>
    <row r="21" spans="1:6" ht="45" hidden="1" customHeight="1" x14ac:dyDescent="0.25">
      <c r="A21" s="17" t="s">
        <v>75</v>
      </c>
      <c r="B21" s="21" t="s">
        <v>74</v>
      </c>
      <c r="C21" s="72"/>
      <c r="D21" s="70"/>
      <c r="E21" s="67" t="e">
        <f t="shared" si="0"/>
        <v>#DIV/0!</v>
      </c>
      <c r="F21" s="19">
        <f t="shared" si="1"/>
        <v>0</v>
      </c>
    </row>
    <row r="22" spans="1:6" ht="24" customHeight="1" x14ac:dyDescent="0.25">
      <c r="A22" s="65" t="s">
        <v>128</v>
      </c>
      <c r="B22" s="66" t="s">
        <v>129</v>
      </c>
      <c r="C22" s="71">
        <v>10</v>
      </c>
      <c r="D22" s="70">
        <v>4.99</v>
      </c>
      <c r="E22" s="67">
        <f t="shared" ref="E22" si="2">D22/C22</f>
        <v>0.499</v>
      </c>
      <c r="F22" s="19">
        <f t="shared" ref="F22" si="3">C22-D22</f>
        <v>5.01</v>
      </c>
    </row>
    <row r="23" spans="1:6" ht="26.25" customHeight="1" x14ac:dyDescent="0.25">
      <c r="A23" s="10" t="s">
        <v>13</v>
      </c>
      <c r="B23" s="20" t="s">
        <v>14</v>
      </c>
      <c r="C23" s="68">
        <f>C24</f>
        <v>83</v>
      </c>
      <c r="D23" s="68">
        <f>D24</f>
        <v>56.9</v>
      </c>
      <c r="E23" s="15">
        <f t="shared" si="0"/>
        <v>0.68554216867469875</v>
      </c>
      <c r="F23" s="24">
        <f t="shared" si="1"/>
        <v>26.1</v>
      </c>
    </row>
    <row r="24" spans="1:6" ht="46.5" customHeight="1" x14ac:dyDescent="0.25">
      <c r="A24" s="17" t="s">
        <v>117</v>
      </c>
      <c r="B24" s="21" t="s">
        <v>15</v>
      </c>
      <c r="C24" s="71">
        <v>83</v>
      </c>
      <c r="D24" s="70">
        <v>56.9</v>
      </c>
      <c r="E24" s="15">
        <f t="shared" si="0"/>
        <v>0.68554216867469875</v>
      </c>
      <c r="F24" s="19">
        <f t="shared" si="1"/>
        <v>26.1</v>
      </c>
    </row>
    <row r="25" spans="1:6" ht="45" customHeight="1" x14ac:dyDescent="0.25">
      <c r="A25" s="10" t="s">
        <v>16</v>
      </c>
      <c r="B25" s="20" t="s">
        <v>56</v>
      </c>
      <c r="C25" s="68">
        <f>C26+C27</f>
        <v>3027</v>
      </c>
      <c r="D25" s="68">
        <f>D26+D27</f>
        <v>1383.5159999999998</v>
      </c>
      <c r="E25" s="15">
        <f t="shared" si="0"/>
        <v>0.45705847373637259</v>
      </c>
      <c r="F25" s="24">
        <f t="shared" si="1"/>
        <v>1643.4840000000002</v>
      </c>
    </row>
    <row r="26" spans="1:6" ht="48.75" customHeight="1" x14ac:dyDescent="0.25">
      <c r="A26" s="17" t="s">
        <v>17</v>
      </c>
      <c r="B26" s="21" t="s">
        <v>18</v>
      </c>
      <c r="C26" s="71">
        <v>2800</v>
      </c>
      <c r="D26" s="70">
        <v>1212.0899999999999</v>
      </c>
      <c r="E26" s="67">
        <f t="shared" si="0"/>
        <v>0.4328892857142857</v>
      </c>
      <c r="F26" s="19">
        <f t="shared" si="1"/>
        <v>1587.91</v>
      </c>
    </row>
    <row r="27" spans="1:6" ht="59.25" customHeight="1" x14ac:dyDescent="0.25">
      <c r="A27" s="17" t="s">
        <v>69</v>
      </c>
      <c r="B27" s="21" t="s">
        <v>134</v>
      </c>
      <c r="C27" s="71">
        <v>227</v>
      </c>
      <c r="D27" s="70">
        <v>171.42599999999999</v>
      </c>
      <c r="E27" s="67">
        <f>D27/C27</f>
        <v>0.75518061674008807</v>
      </c>
      <c r="F27" s="19">
        <f t="shared" si="1"/>
        <v>55.574000000000012</v>
      </c>
    </row>
    <row r="28" spans="1:6" ht="30.75" customHeight="1" x14ac:dyDescent="0.25">
      <c r="A28" s="22" t="s">
        <v>102</v>
      </c>
      <c r="B28" s="20" t="s">
        <v>103</v>
      </c>
      <c r="C28" s="68">
        <f t="shared" ref="C28:F28" si="4">C29</f>
        <v>56.6</v>
      </c>
      <c r="D28" s="68">
        <f>D29</f>
        <v>56.640999999999998</v>
      </c>
      <c r="E28" s="15">
        <f t="shared" ref="E28:E45" si="5">D28/C28</f>
        <v>1.0007243816254416</v>
      </c>
      <c r="F28" s="14">
        <f t="shared" si="4"/>
        <v>-4.0999999999996817E-2</v>
      </c>
    </row>
    <row r="29" spans="1:6" ht="24.75" customHeight="1" x14ac:dyDescent="0.25">
      <c r="A29" s="23" t="s">
        <v>104</v>
      </c>
      <c r="B29" s="21" t="s">
        <v>105</v>
      </c>
      <c r="C29" s="71">
        <v>56.6</v>
      </c>
      <c r="D29" s="70">
        <v>56.640999999999998</v>
      </c>
      <c r="E29" s="67">
        <f t="shared" si="5"/>
        <v>1.0007243816254416</v>
      </c>
      <c r="F29" s="19">
        <f>C29-D29</f>
        <v>-4.0999999999996817E-2</v>
      </c>
    </row>
    <row r="30" spans="1:6" ht="21" customHeight="1" x14ac:dyDescent="0.25">
      <c r="A30" s="22" t="s">
        <v>106</v>
      </c>
      <c r="B30" s="20" t="s">
        <v>107</v>
      </c>
      <c r="C30" s="68">
        <f t="shared" ref="C30:F30" si="6">C31</f>
        <v>0</v>
      </c>
      <c r="D30" s="68">
        <f>D31</f>
        <v>4.8609999999999998</v>
      </c>
      <c r="E30" s="15">
        <v>1</v>
      </c>
      <c r="F30" s="14">
        <f t="shared" si="6"/>
        <v>-4.8609999999999998</v>
      </c>
    </row>
    <row r="31" spans="1:6" ht="39.75" customHeight="1" x14ac:dyDescent="0.25">
      <c r="A31" s="23" t="s">
        <v>108</v>
      </c>
      <c r="B31" s="21" t="s">
        <v>109</v>
      </c>
      <c r="C31" s="71">
        <v>0</v>
      </c>
      <c r="D31" s="70">
        <v>4.8609999999999998</v>
      </c>
      <c r="E31" s="15">
        <v>1</v>
      </c>
      <c r="F31" s="19">
        <f>C31-D31</f>
        <v>-4.8609999999999998</v>
      </c>
    </row>
    <row r="32" spans="1:6" ht="24.75" customHeight="1" x14ac:dyDescent="0.25">
      <c r="A32" s="22" t="s">
        <v>110</v>
      </c>
      <c r="B32" s="20" t="s">
        <v>111</v>
      </c>
      <c r="C32" s="68">
        <f>C34+C33</f>
        <v>0</v>
      </c>
      <c r="D32" s="68">
        <f>D33+D34</f>
        <v>22.716000000000001</v>
      </c>
      <c r="E32" s="15">
        <v>1</v>
      </c>
      <c r="F32" s="14">
        <f t="shared" ref="F32" si="7">F34</f>
        <v>-2.7160000000000002</v>
      </c>
    </row>
    <row r="33" spans="1:6" ht="56.25" customHeight="1" x14ac:dyDescent="0.25">
      <c r="A33" s="23" t="s">
        <v>121</v>
      </c>
      <c r="B33" s="21" t="s">
        <v>122</v>
      </c>
      <c r="C33" s="71">
        <v>0</v>
      </c>
      <c r="D33" s="71">
        <v>20</v>
      </c>
      <c r="E33" s="67">
        <v>1</v>
      </c>
      <c r="F33" s="19">
        <f>C33-D33</f>
        <v>-20</v>
      </c>
    </row>
    <row r="34" spans="1:6" ht="30.75" customHeight="1" x14ac:dyDescent="0.25">
      <c r="A34" s="23" t="s">
        <v>112</v>
      </c>
      <c r="B34" s="21" t="s">
        <v>68</v>
      </c>
      <c r="C34" s="71">
        <v>0</v>
      </c>
      <c r="D34" s="70">
        <v>2.7160000000000002</v>
      </c>
      <c r="E34" s="67">
        <v>1</v>
      </c>
      <c r="F34" s="19">
        <f>C34-D34</f>
        <v>-2.7160000000000002</v>
      </c>
    </row>
    <row r="35" spans="1:6" ht="23.25" customHeight="1" x14ac:dyDescent="0.25">
      <c r="A35" s="22" t="s">
        <v>113</v>
      </c>
      <c r="B35" s="20" t="s">
        <v>114</v>
      </c>
      <c r="C35" s="68">
        <f t="shared" ref="C35:F35" si="8">C36</f>
        <v>0</v>
      </c>
      <c r="D35" s="68">
        <f>D36</f>
        <v>20.257999999999999</v>
      </c>
      <c r="E35" s="15">
        <v>1</v>
      </c>
      <c r="F35" s="14">
        <f t="shared" si="8"/>
        <v>-20.257999999999999</v>
      </c>
    </row>
    <row r="36" spans="1:6" ht="28.5" customHeight="1" x14ac:dyDescent="0.25">
      <c r="A36" s="23" t="s">
        <v>115</v>
      </c>
      <c r="B36" s="21" t="s">
        <v>67</v>
      </c>
      <c r="C36" s="71">
        <v>0</v>
      </c>
      <c r="D36" s="70">
        <v>20.257999999999999</v>
      </c>
      <c r="E36" s="67">
        <v>1</v>
      </c>
      <c r="F36" s="19">
        <f>C36-D36</f>
        <v>-20.257999999999999</v>
      </c>
    </row>
    <row r="37" spans="1:6" ht="21" customHeight="1" x14ac:dyDescent="0.25">
      <c r="A37" s="10" t="s">
        <v>19</v>
      </c>
      <c r="B37" s="20" t="s">
        <v>57</v>
      </c>
      <c r="C37" s="68">
        <f>C38+C40+C43</f>
        <v>7033.61</v>
      </c>
      <c r="D37" s="68">
        <f>D38+D40+D43</f>
        <v>4121.009</v>
      </c>
      <c r="E37" s="15">
        <f>D37/C37</f>
        <v>0.58590240289126072</v>
      </c>
      <c r="F37" s="14">
        <f t="shared" ref="F37" si="9">F38+F40+F43</f>
        <v>2912.6009999999997</v>
      </c>
    </row>
    <row r="38" spans="1:6" ht="31.5" customHeight="1" x14ac:dyDescent="0.25">
      <c r="A38" s="17" t="s">
        <v>91</v>
      </c>
      <c r="B38" s="21" t="s">
        <v>58</v>
      </c>
      <c r="C38" s="71">
        <f>C39</f>
        <v>3089.2</v>
      </c>
      <c r="D38" s="71">
        <f>D39</f>
        <v>2442.37</v>
      </c>
      <c r="E38" s="67">
        <f t="shared" si="5"/>
        <v>0.79061569338340021</v>
      </c>
      <c r="F38" s="19">
        <f t="shared" si="1"/>
        <v>646.82999999999993</v>
      </c>
    </row>
    <row r="39" spans="1:6" ht="24.75" customHeight="1" x14ac:dyDescent="0.25">
      <c r="A39" s="17" t="s">
        <v>92</v>
      </c>
      <c r="B39" s="21" t="s">
        <v>63</v>
      </c>
      <c r="C39" s="71">
        <v>3089.2</v>
      </c>
      <c r="D39" s="70">
        <v>2442.37</v>
      </c>
      <c r="E39" s="67">
        <f t="shared" si="5"/>
        <v>0.79061569338340021</v>
      </c>
      <c r="F39" s="19">
        <f t="shared" si="1"/>
        <v>646.82999999999993</v>
      </c>
    </row>
    <row r="40" spans="1:6" ht="21" x14ac:dyDescent="0.25">
      <c r="A40" s="10" t="s">
        <v>93</v>
      </c>
      <c r="B40" s="20" t="s">
        <v>59</v>
      </c>
      <c r="C40" s="68">
        <f>C41+C42</f>
        <v>434</v>
      </c>
      <c r="D40" s="68">
        <f>D41+D42</f>
        <v>209.68899999999999</v>
      </c>
      <c r="E40" s="15">
        <f t="shared" si="5"/>
        <v>0.48315437788018434</v>
      </c>
      <c r="F40" s="24">
        <f t="shared" si="1"/>
        <v>224.31100000000001</v>
      </c>
    </row>
    <row r="41" spans="1:6" ht="22.5" x14ac:dyDescent="0.25">
      <c r="A41" s="17" t="s">
        <v>94</v>
      </c>
      <c r="B41" s="21" t="s">
        <v>64</v>
      </c>
      <c r="C41" s="71">
        <v>40</v>
      </c>
      <c r="D41" s="70">
        <v>0</v>
      </c>
      <c r="E41" s="67">
        <f t="shared" si="5"/>
        <v>0</v>
      </c>
      <c r="F41" s="19">
        <f t="shared" si="1"/>
        <v>40</v>
      </c>
    </row>
    <row r="42" spans="1:6" ht="33.75" x14ac:dyDescent="0.25">
      <c r="A42" s="17" t="s">
        <v>95</v>
      </c>
      <c r="B42" s="21" t="s">
        <v>65</v>
      </c>
      <c r="C42" s="71">
        <v>394</v>
      </c>
      <c r="D42" s="70">
        <v>209.68899999999999</v>
      </c>
      <c r="E42" s="67">
        <f t="shared" si="5"/>
        <v>0.53220558375634519</v>
      </c>
      <c r="F42" s="19">
        <f t="shared" si="1"/>
        <v>184.31100000000001</v>
      </c>
    </row>
    <row r="43" spans="1:6" x14ac:dyDescent="0.25">
      <c r="A43" s="10" t="s">
        <v>96</v>
      </c>
      <c r="B43" s="20" t="s">
        <v>55</v>
      </c>
      <c r="C43" s="68">
        <f t="shared" ref="C43:D43" si="10">C44+C45</f>
        <v>3510.41</v>
      </c>
      <c r="D43" s="68">
        <f t="shared" si="10"/>
        <v>1468.95</v>
      </c>
      <c r="E43" s="15">
        <f t="shared" si="5"/>
        <v>0.4184553940992648</v>
      </c>
      <c r="F43" s="24">
        <f t="shared" si="1"/>
        <v>2041.4599999999998</v>
      </c>
    </row>
    <row r="44" spans="1:6" ht="22.5" x14ac:dyDescent="0.25">
      <c r="A44" s="17" t="s">
        <v>97</v>
      </c>
      <c r="B44" s="21" t="s">
        <v>66</v>
      </c>
      <c r="C44" s="71">
        <v>2067.9</v>
      </c>
      <c r="D44" s="70">
        <v>987.61</v>
      </c>
      <c r="E44" s="67">
        <f t="shared" si="5"/>
        <v>0.47759079259151793</v>
      </c>
      <c r="F44" s="19">
        <f t="shared" si="1"/>
        <v>1080.29</v>
      </c>
    </row>
    <row r="45" spans="1:6" ht="45" x14ac:dyDescent="0.25">
      <c r="A45" s="17" t="s">
        <v>99</v>
      </c>
      <c r="B45" s="21" t="s">
        <v>133</v>
      </c>
      <c r="C45" s="71">
        <v>1442.51</v>
      </c>
      <c r="D45" s="70">
        <v>481.34</v>
      </c>
      <c r="E45" s="67">
        <f t="shared" si="5"/>
        <v>0.33368226216802654</v>
      </c>
      <c r="F45" s="19">
        <f t="shared" si="1"/>
        <v>961.17000000000007</v>
      </c>
    </row>
    <row r="46" spans="1:6" x14ac:dyDescent="0.25">
      <c r="A46" s="10"/>
      <c r="B46" s="20" t="s">
        <v>20</v>
      </c>
      <c r="C46" s="68">
        <f>C6+C37</f>
        <v>29163.01</v>
      </c>
      <c r="D46" s="68">
        <f>D6+D37</f>
        <v>20093.826000000001</v>
      </c>
      <c r="E46" s="15">
        <f t="shared" si="0"/>
        <v>0.68901756025869765</v>
      </c>
      <c r="F46" s="24">
        <f t="shared" si="1"/>
        <v>9069.1839999999975</v>
      </c>
    </row>
    <row r="47" spans="1:6" x14ac:dyDescent="0.25">
      <c r="D47" s="50"/>
    </row>
    <row r="50" spans="2:2" x14ac:dyDescent="0.25">
      <c r="B50" s="3"/>
    </row>
    <row r="53" spans="2:2" x14ac:dyDescent="0.25">
      <c r="B53" s="4"/>
    </row>
    <row r="55" spans="2:2" x14ac:dyDescent="0.25">
      <c r="B55" s="3"/>
    </row>
  </sheetData>
  <mergeCells count="1">
    <mergeCell ref="A3:F3"/>
  </mergeCells>
  <pageMargins left="0" right="0" top="0" bottom="0" header="0" footer="0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33"/>
  <sheetViews>
    <sheetView tabSelected="1" view="pageBreakPreview" zoomScaleNormal="100" zoomScaleSheetLayoutView="100" workbookViewId="0">
      <selection activeCell="G1" sqref="G1"/>
    </sheetView>
  </sheetViews>
  <sheetFormatPr defaultRowHeight="11.25" x14ac:dyDescent="0.2"/>
  <cols>
    <col min="1" max="1" width="47.7109375" style="25" customWidth="1"/>
    <col min="2" max="2" width="7" style="45" customWidth="1"/>
    <col min="3" max="3" width="9.5703125" style="45" customWidth="1"/>
    <col min="4" max="4" width="19.28515625" style="45" customWidth="1"/>
    <col min="5" max="5" width="11.140625" style="8" customWidth="1"/>
    <col min="6" max="6" width="10.85546875" style="25" customWidth="1"/>
    <col min="7" max="7" width="17.85546875" style="8" customWidth="1"/>
    <col min="8" max="16384" width="9.140625" style="25"/>
  </cols>
  <sheetData>
    <row r="1" spans="1:8" ht="62.25" customHeight="1" x14ac:dyDescent="0.2">
      <c r="B1" s="26"/>
      <c r="C1" s="26"/>
      <c r="D1" s="27"/>
      <c r="F1" s="51"/>
      <c r="G1" s="51" t="s">
        <v>139</v>
      </c>
      <c r="H1" s="51"/>
    </row>
    <row r="3" spans="1:8" ht="24.75" customHeight="1" x14ac:dyDescent="0.2">
      <c r="A3" s="74" t="s">
        <v>119</v>
      </c>
      <c r="B3" s="74"/>
      <c r="C3" s="74"/>
      <c r="D3" s="74"/>
      <c r="E3" s="74"/>
      <c r="F3" s="74"/>
      <c r="G3" s="74"/>
    </row>
    <row r="6" spans="1:8" ht="58.5" customHeight="1" x14ac:dyDescent="0.2">
      <c r="A6" s="28" t="s">
        <v>21</v>
      </c>
      <c r="B6" s="28" t="s">
        <v>22</v>
      </c>
      <c r="C6" s="28" t="s">
        <v>23</v>
      </c>
      <c r="D6" s="11" t="s">
        <v>131</v>
      </c>
      <c r="E6" s="12" t="s">
        <v>120</v>
      </c>
      <c r="F6" s="13" t="s">
        <v>100</v>
      </c>
      <c r="G6" s="13" t="s">
        <v>101</v>
      </c>
    </row>
    <row r="7" spans="1:8" x14ac:dyDescent="0.2">
      <c r="A7" s="29" t="s">
        <v>24</v>
      </c>
      <c r="B7" s="30">
        <v>1</v>
      </c>
      <c r="C7" s="30">
        <v>0</v>
      </c>
      <c r="D7" s="31">
        <f>D8+D9+D12+D13+D10+D11</f>
        <v>17682.3</v>
      </c>
      <c r="E7" s="32">
        <f t="shared" ref="E7:G7" si="0">E8+E9+E12+E13+E10+E11</f>
        <v>13780.067000000001</v>
      </c>
      <c r="F7" s="33">
        <f>E7/D7</f>
        <v>0.77931417292999228</v>
      </c>
      <c r="G7" s="32">
        <f t="shared" si="0"/>
        <v>3902.2330000000011</v>
      </c>
    </row>
    <row r="8" spans="1:8" ht="25.5" customHeight="1" x14ac:dyDescent="0.2">
      <c r="A8" s="29" t="s">
        <v>25</v>
      </c>
      <c r="B8" s="30">
        <v>1</v>
      </c>
      <c r="C8" s="34">
        <v>2</v>
      </c>
      <c r="D8" s="31">
        <v>2292</v>
      </c>
      <c r="E8" s="35">
        <v>1796.42</v>
      </c>
      <c r="F8" s="33">
        <f>E8/D8</f>
        <v>0.78377835951134389</v>
      </c>
      <c r="G8" s="35">
        <f>D8-E8</f>
        <v>495.57999999999993</v>
      </c>
    </row>
    <row r="9" spans="1:8" ht="35.25" customHeight="1" x14ac:dyDescent="0.2">
      <c r="A9" s="29" t="s">
        <v>26</v>
      </c>
      <c r="B9" s="30">
        <v>1</v>
      </c>
      <c r="C9" s="34">
        <v>4</v>
      </c>
      <c r="D9" s="31">
        <v>9266.7000000000007</v>
      </c>
      <c r="E9" s="35">
        <v>7929.1769999999997</v>
      </c>
      <c r="F9" s="33">
        <f t="shared" ref="F9:F33" si="1">E9/D9</f>
        <v>0.85566350480753661</v>
      </c>
      <c r="G9" s="35">
        <f t="shared" ref="G9:G13" si="2">D9-E9</f>
        <v>1337.523000000001</v>
      </c>
    </row>
    <row r="10" spans="1:8" ht="35.25" customHeight="1" x14ac:dyDescent="0.2">
      <c r="A10" s="36" t="s">
        <v>71</v>
      </c>
      <c r="B10" s="30">
        <v>1</v>
      </c>
      <c r="C10" s="34">
        <v>6</v>
      </c>
      <c r="D10" s="31">
        <v>17.100000000000001</v>
      </c>
      <c r="E10" s="35">
        <v>17.100000000000001</v>
      </c>
      <c r="F10" s="33">
        <f t="shared" si="1"/>
        <v>1</v>
      </c>
      <c r="G10" s="35">
        <f t="shared" si="2"/>
        <v>0</v>
      </c>
    </row>
    <row r="11" spans="1:8" ht="14.25" customHeight="1" x14ac:dyDescent="0.2">
      <c r="A11" s="37" t="s">
        <v>98</v>
      </c>
      <c r="B11" s="30">
        <v>1</v>
      </c>
      <c r="C11" s="34">
        <v>7</v>
      </c>
      <c r="D11" s="31">
        <v>200</v>
      </c>
      <c r="E11" s="35">
        <v>200</v>
      </c>
      <c r="F11" s="33">
        <f t="shared" si="1"/>
        <v>1</v>
      </c>
      <c r="G11" s="35">
        <f t="shared" si="2"/>
        <v>0</v>
      </c>
    </row>
    <row r="12" spans="1:8" x14ac:dyDescent="0.2">
      <c r="A12" s="29" t="s">
        <v>27</v>
      </c>
      <c r="B12" s="30">
        <v>1</v>
      </c>
      <c r="C12" s="34">
        <v>11</v>
      </c>
      <c r="D12" s="31">
        <v>50</v>
      </c>
      <c r="E12" s="35">
        <v>0</v>
      </c>
      <c r="F12" s="33">
        <f t="shared" si="1"/>
        <v>0</v>
      </c>
      <c r="G12" s="35">
        <f t="shared" si="2"/>
        <v>50</v>
      </c>
    </row>
    <row r="13" spans="1:8" x14ac:dyDescent="0.2">
      <c r="A13" s="38" t="s">
        <v>28</v>
      </c>
      <c r="B13" s="34">
        <v>1</v>
      </c>
      <c r="C13" s="34">
        <v>13</v>
      </c>
      <c r="D13" s="31">
        <v>5856.5</v>
      </c>
      <c r="E13" s="35">
        <v>3837.37</v>
      </c>
      <c r="F13" s="33">
        <f t="shared" si="1"/>
        <v>0.65523264748569965</v>
      </c>
      <c r="G13" s="35">
        <f t="shared" si="2"/>
        <v>2019.13</v>
      </c>
    </row>
    <row r="14" spans="1:8" x14ac:dyDescent="0.2">
      <c r="A14" s="38" t="s">
        <v>29</v>
      </c>
      <c r="B14" s="34">
        <v>2</v>
      </c>
      <c r="C14" s="34">
        <v>0</v>
      </c>
      <c r="D14" s="31">
        <f>D15</f>
        <v>394</v>
      </c>
      <c r="E14" s="32">
        <f t="shared" ref="E14:G14" si="3">E15</f>
        <v>209.68899999999999</v>
      </c>
      <c r="F14" s="33">
        <f t="shared" si="1"/>
        <v>0.53220558375634519</v>
      </c>
      <c r="G14" s="32">
        <f t="shared" si="3"/>
        <v>184.31100000000001</v>
      </c>
    </row>
    <row r="15" spans="1:8" x14ac:dyDescent="0.2">
      <c r="A15" s="38" t="s">
        <v>30</v>
      </c>
      <c r="B15" s="34">
        <v>2</v>
      </c>
      <c r="C15" s="34">
        <v>3</v>
      </c>
      <c r="D15" s="31">
        <v>394</v>
      </c>
      <c r="E15" s="35">
        <v>209.68899999999999</v>
      </c>
      <c r="F15" s="33">
        <f t="shared" si="1"/>
        <v>0.53220558375634519</v>
      </c>
      <c r="G15" s="35">
        <f>D15-E15</f>
        <v>184.31100000000001</v>
      </c>
    </row>
    <row r="16" spans="1:8" x14ac:dyDescent="0.2">
      <c r="A16" s="38" t="s">
        <v>31</v>
      </c>
      <c r="B16" s="34">
        <v>3</v>
      </c>
      <c r="C16" s="34">
        <v>0</v>
      </c>
      <c r="D16" s="31">
        <f>D17+D18+D19</f>
        <v>53</v>
      </c>
      <c r="E16" s="32">
        <f t="shared" ref="E16:G16" si="4">E17+E18+E19</f>
        <v>0</v>
      </c>
      <c r="F16" s="33">
        <f t="shared" si="1"/>
        <v>0</v>
      </c>
      <c r="G16" s="32">
        <f t="shared" si="4"/>
        <v>53</v>
      </c>
    </row>
    <row r="17" spans="1:7" x14ac:dyDescent="0.2">
      <c r="A17" s="38" t="s">
        <v>32</v>
      </c>
      <c r="B17" s="34">
        <v>3</v>
      </c>
      <c r="C17" s="34">
        <v>4</v>
      </c>
      <c r="D17" s="31">
        <v>40</v>
      </c>
      <c r="E17" s="35">
        <v>0</v>
      </c>
      <c r="F17" s="33">
        <f t="shared" si="1"/>
        <v>0</v>
      </c>
      <c r="G17" s="35">
        <f>D17-E17</f>
        <v>40</v>
      </c>
    </row>
    <row r="18" spans="1:7" ht="24" customHeight="1" x14ac:dyDescent="0.2">
      <c r="A18" s="38" t="s">
        <v>49</v>
      </c>
      <c r="B18" s="34">
        <v>3</v>
      </c>
      <c r="C18" s="34">
        <v>9</v>
      </c>
      <c r="D18" s="31">
        <v>2</v>
      </c>
      <c r="E18" s="35">
        <v>0</v>
      </c>
      <c r="F18" s="33">
        <f t="shared" si="1"/>
        <v>0</v>
      </c>
      <c r="G18" s="35">
        <f t="shared" ref="G18:G19" si="5">D18-E18</f>
        <v>2</v>
      </c>
    </row>
    <row r="19" spans="1:7" ht="24" customHeight="1" x14ac:dyDescent="0.2">
      <c r="A19" s="39" t="s">
        <v>70</v>
      </c>
      <c r="B19" s="34">
        <v>3</v>
      </c>
      <c r="C19" s="34">
        <v>14</v>
      </c>
      <c r="D19" s="31">
        <v>11</v>
      </c>
      <c r="E19" s="35">
        <v>0</v>
      </c>
      <c r="F19" s="33">
        <f t="shared" si="1"/>
        <v>0</v>
      </c>
      <c r="G19" s="35">
        <f t="shared" si="5"/>
        <v>11</v>
      </c>
    </row>
    <row r="20" spans="1:7" x14ac:dyDescent="0.2">
      <c r="A20" s="38" t="s">
        <v>33</v>
      </c>
      <c r="B20" s="34">
        <v>4</v>
      </c>
      <c r="C20" s="34">
        <v>0</v>
      </c>
      <c r="D20" s="31">
        <f>D23+D21+D22+D24</f>
        <v>3497.1</v>
      </c>
      <c r="E20" s="32">
        <f t="shared" ref="E20:G20" si="6">E23+E21+E22+E24</f>
        <v>454.48699999999997</v>
      </c>
      <c r="F20" s="33">
        <f t="shared" si="1"/>
        <v>0.12996111063452576</v>
      </c>
      <c r="G20" s="32">
        <f t="shared" si="6"/>
        <v>3042.6129999999998</v>
      </c>
    </row>
    <row r="21" spans="1:7" x14ac:dyDescent="0.2">
      <c r="A21" s="38" t="s">
        <v>78</v>
      </c>
      <c r="B21" s="34">
        <v>4</v>
      </c>
      <c r="C21" s="34">
        <v>1</v>
      </c>
      <c r="D21" s="31">
        <v>50</v>
      </c>
      <c r="E21" s="35">
        <v>0</v>
      </c>
      <c r="F21" s="33">
        <f t="shared" si="1"/>
        <v>0</v>
      </c>
      <c r="G21" s="35">
        <f>D21-E21</f>
        <v>50</v>
      </c>
    </row>
    <row r="22" spans="1:7" x14ac:dyDescent="0.2">
      <c r="A22" s="38" t="s">
        <v>80</v>
      </c>
      <c r="B22" s="34">
        <v>4</v>
      </c>
      <c r="C22" s="34">
        <v>9</v>
      </c>
      <c r="D22" s="31">
        <v>3175.5</v>
      </c>
      <c r="E22" s="35">
        <v>260.30399999999997</v>
      </c>
      <c r="F22" s="33">
        <f t="shared" si="1"/>
        <v>8.1972602739726022E-2</v>
      </c>
      <c r="G22" s="35">
        <f t="shared" ref="G22:G24" si="7">D22-E22</f>
        <v>2915.1959999999999</v>
      </c>
    </row>
    <row r="23" spans="1:7" x14ac:dyDescent="0.2">
      <c r="A23" s="38" t="s">
        <v>34</v>
      </c>
      <c r="B23" s="34">
        <v>4</v>
      </c>
      <c r="C23" s="34">
        <v>10</v>
      </c>
      <c r="D23" s="31">
        <v>267</v>
      </c>
      <c r="E23" s="35">
        <v>189.583</v>
      </c>
      <c r="F23" s="33">
        <f t="shared" si="1"/>
        <v>0.71004868913857677</v>
      </c>
      <c r="G23" s="35">
        <f t="shared" si="7"/>
        <v>77.417000000000002</v>
      </c>
    </row>
    <row r="24" spans="1:7" x14ac:dyDescent="0.2">
      <c r="A24" s="38" t="s">
        <v>88</v>
      </c>
      <c r="B24" s="34">
        <v>4</v>
      </c>
      <c r="C24" s="34">
        <v>12</v>
      </c>
      <c r="D24" s="31">
        <v>4.5999999999999996</v>
      </c>
      <c r="E24" s="35">
        <v>4.5999999999999996</v>
      </c>
      <c r="F24" s="33">
        <f t="shared" si="1"/>
        <v>1</v>
      </c>
      <c r="G24" s="35">
        <f t="shared" si="7"/>
        <v>0</v>
      </c>
    </row>
    <row r="25" spans="1:7" x14ac:dyDescent="0.2">
      <c r="A25" s="38" t="s">
        <v>35</v>
      </c>
      <c r="B25" s="34">
        <v>5</v>
      </c>
      <c r="C25" s="34">
        <v>0</v>
      </c>
      <c r="D25" s="31">
        <f>D26+D27+D28</f>
        <v>2827.5</v>
      </c>
      <c r="E25" s="32">
        <f t="shared" ref="E25:G25" si="8">E26+E27+E28</f>
        <v>392.96000000000004</v>
      </c>
      <c r="F25" s="33">
        <f t="shared" si="1"/>
        <v>0.13897789566755087</v>
      </c>
      <c r="G25" s="32">
        <f t="shared" si="8"/>
        <v>2434.54</v>
      </c>
    </row>
    <row r="26" spans="1:7" x14ac:dyDescent="0.2">
      <c r="A26" s="38" t="s">
        <v>54</v>
      </c>
      <c r="B26" s="34">
        <v>5</v>
      </c>
      <c r="C26" s="34">
        <v>1</v>
      </c>
      <c r="D26" s="31">
        <v>284.5</v>
      </c>
      <c r="E26" s="35">
        <v>202.88900000000001</v>
      </c>
      <c r="F26" s="33">
        <f t="shared" si="1"/>
        <v>0.71314235500878742</v>
      </c>
      <c r="G26" s="35">
        <f>D26-E26</f>
        <v>81.61099999999999</v>
      </c>
    </row>
    <row r="27" spans="1:7" x14ac:dyDescent="0.2">
      <c r="A27" s="38" t="s">
        <v>50</v>
      </c>
      <c r="B27" s="34">
        <v>5</v>
      </c>
      <c r="C27" s="34">
        <v>2</v>
      </c>
      <c r="D27" s="31">
        <v>2063</v>
      </c>
      <c r="E27" s="35">
        <v>22.373000000000001</v>
      </c>
      <c r="F27" s="33">
        <f t="shared" si="1"/>
        <v>1.0844886088221038E-2</v>
      </c>
      <c r="G27" s="35">
        <f t="shared" ref="G27:G28" si="9">D27-E27</f>
        <v>2040.627</v>
      </c>
    </row>
    <row r="28" spans="1:7" x14ac:dyDescent="0.2">
      <c r="A28" s="38" t="s">
        <v>36</v>
      </c>
      <c r="B28" s="34">
        <v>5</v>
      </c>
      <c r="C28" s="34">
        <v>3</v>
      </c>
      <c r="D28" s="31">
        <v>480</v>
      </c>
      <c r="E28" s="35">
        <v>167.69800000000001</v>
      </c>
      <c r="F28" s="33">
        <f t="shared" si="1"/>
        <v>0.34937083333333335</v>
      </c>
      <c r="G28" s="35">
        <f t="shared" si="9"/>
        <v>312.30200000000002</v>
      </c>
    </row>
    <row r="29" spans="1:7" x14ac:dyDescent="0.2">
      <c r="A29" s="38" t="s">
        <v>52</v>
      </c>
      <c r="B29" s="34">
        <v>8</v>
      </c>
      <c r="C29" s="34">
        <v>0</v>
      </c>
      <c r="D29" s="31">
        <f>D30</f>
        <v>1988.5</v>
      </c>
      <c r="E29" s="32">
        <f t="shared" ref="E29:G29" si="10">E30</f>
        <v>1371.028</v>
      </c>
      <c r="F29" s="33">
        <f t="shared" si="1"/>
        <v>0.68947850138295197</v>
      </c>
      <c r="G29" s="32">
        <f t="shared" si="10"/>
        <v>617.47199999999998</v>
      </c>
    </row>
    <row r="30" spans="1:7" x14ac:dyDescent="0.2">
      <c r="A30" s="38" t="s">
        <v>37</v>
      </c>
      <c r="B30" s="34">
        <v>8</v>
      </c>
      <c r="C30" s="34">
        <v>1</v>
      </c>
      <c r="D30" s="31">
        <v>1988.5</v>
      </c>
      <c r="E30" s="35">
        <v>1371.028</v>
      </c>
      <c r="F30" s="33">
        <f t="shared" si="1"/>
        <v>0.68947850138295197</v>
      </c>
      <c r="G30" s="35">
        <f>D30-E30</f>
        <v>617.47199999999998</v>
      </c>
    </row>
    <row r="31" spans="1:7" x14ac:dyDescent="0.2">
      <c r="A31" s="38" t="s">
        <v>53</v>
      </c>
      <c r="B31" s="34">
        <v>11</v>
      </c>
      <c r="C31" s="34">
        <v>0</v>
      </c>
      <c r="D31" s="31">
        <f>D32</f>
        <v>5881.1</v>
      </c>
      <c r="E31" s="32">
        <f t="shared" ref="E31:G31" si="11">E32</f>
        <v>3831.277</v>
      </c>
      <c r="F31" s="33">
        <f t="shared" si="1"/>
        <v>0.65145585009607043</v>
      </c>
      <c r="G31" s="32">
        <f t="shared" si="11"/>
        <v>2049.8230000000003</v>
      </c>
    </row>
    <row r="32" spans="1:7" x14ac:dyDescent="0.2">
      <c r="A32" s="38" t="s">
        <v>38</v>
      </c>
      <c r="B32" s="34">
        <v>11</v>
      </c>
      <c r="C32" s="34">
        <v>1</v>
      </c>
      <c r="D32" s="31">
        <v>5881.1</v>
      </c>
      <c r="E32" s="35">
        <v>3831.277</v>
      </c>
      <c r="F32" s="33">
        <f t="shared" si="1"/>
        <v>0.65145585009607043</v>
      </c>
      <c r="G32" s="32">
        <f>D32-E32</f>
        <v>2049.8230000000003</v>
      </c>
    </row>
    <row r="33" spans="1:7" ht="12" thickBot="1" x14ac:dyDescent="0.25">
      <c r="A33" s="40"/>
      <c r="B33" s="41"/>
      <c r="C33" s="42" t="s">
        <v>79</v>
      </c>
      <c r="D33" s="43">
        <f>D7+D14+D16+D20+D25+D29+D31</f>
        <v>32323.5</v>
      </c>
      <c r="E33" s="44">
        <f t="shared" ref="E33:G33" si="12">E7+E14+E16+E20+E25+E29+E31</f>
        <v>20039.508000000002</v>
      </c>
      <c r="F33" s="33">
        <f t="shared" si="1"/>
        <v>0.61996714464708347</v>
      </c>
      <c r="G33" s="44">
        <f t="shared" si="12"/>
        <v>12283.992</v>
      </c>
    </row>
  </sheetData>
  <autoFilter ref="A6:D33"/>
  <mergeCells count="1">
    <mergeCell ref="A3:G3"/>
  </mergeCells>
  <pageMargins left="0.7" right="0.7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2"/>
  <sheetViews>
    <sheetView zoomScale="106" zoomScaleNormal="106" workbookViewId="0">
      <selection activeCell="E1" sqref="E1:F1"/>
    </sheetView>
  </sheetViews>
  <sheetFormatPr defaultRowHeight="11.25" x14ac:dyDescent="0.2"/>
  <cols>
    <col min="1" max="1" width="9.85546875" style="52" customWidth="1"/>
    <col min="2" max="2" width="24.140625" style="52" customWidth="1"/>
    <col min="3" max="3" width="40.140625" style="52" customWidth="1"/>
    <col min="4" max="4" width="9.140625" style="52" customWidth="1"/>
    <col min="5" max="5" width="9.140625" style="52"/>
    <col min="6" max="6" width="16.28515625" style="52" customWidth="1"/>
    <col min="7" max="16384" width="9.140625" style="52"/>
  </cols>
  <sheetData>
    <row r="1" spans="1:6" ht="76.5" customHeight="1" x14ac:dyDescent="0.2">
      <c r="E1" s="75" t="s">
        <v>137</v>
      </c>
      <c r="F1" s="75"/>
    </row>
    <row r="3" spans="1:6" ht="32.25" customHeight="1" x14ac:dyDescent="0.2">
      <c r="A3" s="84" t="s">
        <v>135</v>
      </c>
      <c r="B3" s="84"/>
      <c r="C3" s="84"/>
      <c r="D3" s="84"/>
      <c r="E3" s="84"/>
      <c r="F3" s="84"/>
    </row>
    <row r="4" spans="1:6" ht="27" customHeight="1" x14ac:dyDescent="0.2"/>
    <row r="5" spans="1:6" ht="65.25" customHeight="1" x14ac:dyDescent="0.2">
      <c r="A5" s="53" t="s">
        <v>41</v>
      </c>
      <c r="B5" s="54" t="s">
        <v>40</v>
      </c>
      <c r="C5" s="54" t="s">
        <v>42</v>
      </c>
      <c r="D5" s="80" t="s">
        <v>136</v>
      </c>
      <c r="E5" s="81"/>
      <c r="F5" s="55" t="s">
        <v>130</v>
      </c>
    </row>
    <row r="6" spans="1:6" x14ac:dyDescent="0.2">
      <c r="A6" s="13">
        <v>1</v>
      </c>
      <c r="B6" s="13">
        <v>2</v>
      </c>
      <c r="C6" s="13">
        <v>3</v>
      </c>
      <c r="D6" s="82"/>
      <c r="E6" s="83"/>
      <c r="F6" s="56"/>
    </row>
    <row r="7" spans="1:6" ht="31.5" customHeight="1" x14ac:dyDescent="0.2">
      <c r="A7" s="57">
        <v>650</v>
      </c>
      <c r="B7" s="57" t="s">
        <v>76</v>
      </c>
      <c r="C7" s="58" t="s">
        <v>39</v>
      </c>
      <c r="D7" s="80"/>
      <c r="E7" s="81"/>
      <c r="F7" s="56"/>
    </row>
    <row r="8" spans="1:6" ht="21" x14ac:dyDescent="0.2">
      <c r="A8" s="59" t="s">
        <v>48</v>
      </c>
      <c r="B8" s="13" t="s">
        <v>43</v>
      </c>
      <c r="C8" s="58" t="s">
        <v>44</v>
      </c>
      <c r="D8" s="78">
        <f>D9+D10</f>
        <v>3160.57</v>
      </c>
      <c r="E8" s="79"/>
      <c r="F8" s="60">
        <f>F10-F9</f>
        <v>-54.300000000000182</v>
      </c>
    </row>
    <row r="9" spans="1:6" ht="22.5" x14ac:dyDescent="0.2">
      <c r="A9" s="13">
        <v>650</v>
      </c>
      <c r="B9" s="13" t="s">
        <v>60</v>
      </c>
      <c r="C9" s="61" t="s">
        <v>45</v>
      </c>
      <c r="D9" s="76"/>
      <c r="E9" s="77"/>
      <c r="F9" s="47">
        <v>3215.4</v>
      </c>
    </row>
    <row r="10" spans="1:6" ht="22.5" x14ac:dyDescent="0.2">
      <c r="A10" s="13">
        <v>650</v>
      </c>
      <c r="B10" s="13" t="s">
        <v>61</v>
      </c>
      <c r="C10" s="49" t="s">
        <v>46</v>
      </c>
      <c r="D10" s="76">
        <v>3160.57</v>
      </c>
      <c r="E10" s="77"/>
      <c r="F10" s="47">
        <v>3161.1</v>
      </c>
    </row>
    <row r="11" spans="1:6" ht="21" x14ac:dyDescent="0.2">
      <c r="A11" s="13"/>
      <c r="B11" s="13"/>
      <c r="C11" s="62" t="s">
        <v>47</v>
      </c>
      <c r="D11" s="78">
        <f>D8</f>
        <v>3160.57</v>
      </c>
      <c r="E11" s="79"/>
      <c r="F11" s="60">
        <f>F8</f>
        <v>-54.300000000000182</v>
      </c>
    </row>
    <row r="12" spans="1:6" x14ac:dyDescent="0.2">
      <c r="A12" s="63"/>
    </row>
  </sheetData>
  <mergeCells count="9">
    <mergeCell ref="E1:F1"/>
    <mergeCell ref="D10:E10"/>
    <mergeCell ref="D11:E11"/>
    <mergeCell ref="D5:E5"/>
    <mergeCell ref="D6:E6"/>
    <mergeCell ref="D7:E7"/>
    <mergeCell ref="D8:E8"/>
    <mergeCell ref="D9:E9"/>
    <mergeCell ref="A3:F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 2018</vt:lpstr>
      <vt:lpstr>разделы 2018</vt:lpstr>
      <vt:lpstr>дефицит 2018</vt:lpstr>
      <vt:lpstr>'доходы 2018'!Область_печати</vt:lpstr>
      <vt:lpstr>'разделы 2018'!Область_печати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Yurist</cp:lastModifiedBy>
  <cp:lastPrinted>2019-02-18T09:11:59Z</cp:lastPrinted>
  <dcterms:created xsi:type="dcterms:W3CDTF">2013-11-27T09:07:44Z</dcterms:created>
  <dcterms:modified xsi:type="dcterms:W3CDTF">2019-02-18T09:12:16Z</dcterms:modified>
</cp:coreProperties>
</file>