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4235" windowHeight="7425" tabRatio="996" activeTab="5"/>
  </bookViews>
  <sheets>
    <sheet name="доходы 2015" sheetId="4" r:id="rId1"/>
    <sheet name="расходы 2015" sheetId="2" r:id="rId2"/>
    <sheet name="программы 2015" sheetId="5" r:id="rId3"/>
    <sheet name="разделы 2015" sheetId="23" r:id="rId4"/>
    <sheet name="расходы 2015 по стуктуре" sheetId="25" r:id="rId5"/>
    <sheet name="дефицит" sheetId="29" r:id="rId6"/>
  </sheets>
  <definedNames>
    <definedName name="_xlnm._FilterDatabase" localSheetId="2" hidden="1">'программы 2015'!$A$7:$G$172</definedName>
    <definedName name="_xlnm._FilterDatabase" localSheetId="3" hidden="1">'разделы 2015'!$A$6:$G$31</definedName>
    <definedName name="_xlnm._FilterDatabase" localSheetId="1" hidden="1">'расходы 2015'!$A$7:$J$218</definedName>
    <definedName name="_xlnm._FilterDatabase" localSheetId="4" hidden="1">'расходы 2015 по стуктуре'!$A$5:$H$125</definedName>
  </definedNames>
  <calcPr calcId="144525"/>
  <fileRecoveryPr autoRecover="0"/>
</workbook>
</file>

<file path=xl/calcChain.xml><?xml version="1.0" encoding="utf-8"?>
<calcChain xmlns="http://schemas.openxmlformats.org/spreadsheetml/2006/main">
  <c r="G12" i="29" l="1"/>
  <c r="G11" i="29"/>
  <c r="F10" i="29"/>
  <c r="F21" i="4"/>
  <c r="F8" i="4"/>
  <c r="F9" i="4"/>
  <c r="F10" i="4"/>
  <c r="F14" i="4"/>
  <c r="F19" i="4"/>
  <c r="F20" i="4"/>
  <c r="D7" i="4"/>
  <c r="E17" i="23" l="1"/>
  <c r="E7" i="23"/>
  <c r="J206" i="2"/>
  <c r="I9" i="25" l="1"/>
  <c r="I12" i="25"/>
  <c r="I13" i="25"/>
  <c r="I14" i="25"/>
  <c r="I15" i="25"/>
  <c r="I16" i="25"/>
  <c r="I19" i="25"/>
  <c r="I22" i="25"/>
  <c r="I24" i="25"/>
  <c r="I26" i="25"/>
  <c r="I28" i="25"/>
  <c r="I30" i="25"/>
  <c r="I31" i="25"/>
  <c r="I33" i="25"/>
  <c r="I35" i="25"/>
  <c r="I36" i="25"/>
  <c r="I37" i="25"/>
  <c r="I38" i="25"/>
  <c r="I39" i="25"/>
  <c r="I41" i="25"/>
  <c r="I42" i="25"/>
  <c r="I44" i="25"/>
  <c r="I45" i="25"/>
  <c r="I49" i="25"/>
  <c r="I53" i="25"/>
  <c r="I56" i="25"/>
  <c r="I58" i="25"/>
  <c r="I62" i="25"/>
  <c r="I64" i="25"/>
  <c r="I67" i="25"/>
  <c r="I70" i="25"/>
  <c r="I72" i="25"/>
  <c r="I73" i="25"/>
  <c r="I77" i="25"/>
  <c r="I78" i="25"/>
  <c r="I81" i="25"/>
  <c r="I83" i="25"/>
  <c r="I85" i="25"/>
  <c r="I87" i="25"/>
  <c r="I90" i="25"/>
  <c r="I91" i="25"/>
  <c r="I93" i="25"/>
  <c r="I97" i="25"/>
  <c r="I99" i="25"/>
  <c r="I101" i="25"/>
  <c r="I102" i="25"/>
  <c r="I103" i="25"/>
  <c r="I104" i="25"/>
  <c r="I106" i="25"/>
  <c r="I108" i="25"/>
  <c r="I109" i="25"/>
  <c r="I110" i="25"/>
  <c r="I112" i="25"/>
  <c r="I116" i="25"/>
  <c r="I117" i="25"/>
  <c r="I118" i="25"/>
  <c r="I119" i="25"/>
  <c r="I120" i="25"/>
  <c r="I124" i="25"/>
  <c r="F8" i="23" l="1"/>
  <c r="F9" i="23"/>
  <c r="F10" i="23"/>
  <c r="F11" i="23"/>
  <c r="F13" i="23"/>
  <c r="F15" i="23"/>
  <c r="F16" i="23"/>
  <c r="F18" i="23"/>
  <c r="F19" i="23"/>
  <c r="F20" i="23"/>
  <c r="F22" i="23"/>
  <c r="F23" i="23"/>
  <c r="F24" i="23"/>
  <c r="F26" i="23"/>
  <c r="F28" i="23"/>
  <c r="F30" i="23"/>
  <c r="E50" i="5"/>
  <c r="D50" i="5"/>
  <c r="F12" i="5"/>
  <c r="F14" i="5"/>
  <c r="F18" i="5"/>
  <c r="F23" i="5"/>
  <c r="F26" i="5"/>
  <c r="F30" i="5"/>
  <c r="F32" i="5"/>
  <c r="F35" i="5"/>
  <c r="F39" i="5"/>
  <c r="F41" i="5"/>
  <c r="F43" i="5"/>
  <c r="F46" i="5"/>
  <c r="F51" i="5"/>
  <c r="F50" i="5" s="1"/>
  <c r="F53" i="5"/>
  <c r="F55" i="5"/>
  <c r="F60" i="5"/>
  <c r="F63" i="5"/>
  <c r="F68" i="5"/>
  <c r="F71" i="5"/>
  <c r="F75" i="5"/>
  <c r="F77" i="5"/>
  <c r="F81" i="5"/>
  <c r="F85" i="5"/>
  <c r="F90" i="5"/>
  <c r="F93" i="5"/>
  <c r="F97" i="5"/>
  <c r="F102" i="5"/>
  <c r="F105" i="5"/>
  <c r="F109" i="5"/>
  <c r="F114" i="5"/>
  <c r="F119" i="5"/>
  <c r="F122" i="5"/>
  <c r="F126" i="5"/>
  <c r="F128" i="5"/>
  <c r="F133" i="5"/>
  <c r="F138" i="5"/>
  <c r="F139" i="5"/>
  <c r="F141" i="5"/>
  <c r="F143" i="5"/>
  <c r="F146" i="5"/>
  <c r="F148" i="5"/>
  <c r="F150" i="5"/>
  <c r="F152" i="5"/>
  <c r="F155" i="5"/>
  <c r="F157" i="5"/>
  <c r="F160" i="5"/>
  <c r="F163" i="5"/>
  <c r="F167" i="5"/>
  <c r="F171" i="5"/>
  <c r="F13" i="29" l="1"/>
  <c r="D10" i="29"/>
  <c r="D13" i="29" l="1"/>
  <c r="G13" i="29" s="1"/>
  <c r="G10" i="29"/>
  <c r="H33" i="2"/>
  <c r="H166" i="2"/>
  <c r="I14" i="2" l="1"/>
  <c r="I22" i="2"/>
  <c r="I24" i="2"/>
  <c r="I26" i="2"/>
  <c r="I32" i="2"/>
  <c r="I37" i="2"/>
  <c r="I42" i="2"/>
  <c r="I47" i="2"/>
  <c r="I52" i="2"/>
  <c r="I56" i="2"/>
  <c r="I58" i="2"/>
  <c r="I63" i="2"/>
  <c r="I68" i="2"/>
  <c r="I69" i="2"/>
  <c r="I71" i="2"/>
  <c r="I73" i="2"/>
  <c r="I76" i="2"/>
  <c r="I78" i="2"/>
  <c r="I81" i="2"/>
  <c r="I83" i="2"/>
  <c r="I89" i="2"/>
  <c r="I96" i="2"/>
  <c r="I102" i="2"/>
  <c r="I106" i="2"/>
  <c r="I113" i="2"/>
  <c r="I116" i="2"/>
  <c r="I122" i="2"/>
  <c r="I131" i="2"/>
  <c r="I138" i="2"/>
  <c r="I140" i="2"/>
  <c r="I146" i="2"/>
  <c r="I149" i="2"/>
  <c r="I153" i="2"/>
  <c r="I157" i="2"/>
  <c r="I163" i="2"/>
  <c r="I165" i="2"/>
  <c r="I169" i="2"/>
  <c r="I176" i="2"/>
  <c r="I179" i="2"/>
  <c r="I183" i="2"/>
  <c r="I185" i="2"/>
  <c r="I188" i="2"/>
  <c r="I192" i="2"/>
  <c r="I194" i="2"/>
  <c r="I196" i="2"/>
  <c r="I199" i="2"/>
  <c r="I206" i="2"/>
  <c r="I208" i="2"/>
  <c r="I217" i="2"/>
  <c r="E8" i="4"/>
  <c r="E14" i="4"/>
  <c r="E17" i="4"/>
  <c r="E19" i="4"/>
  <c r="E20" i="4"/>
  <c r="E24" i="4"/>
  <c r="E27" i="4"/>
  <c r="F17" i="4"/>
  <c r="D18" i="4"/>
  <c r="F29" i="4"/>
  <c r="F30" i="4"/>
  <c r="F27" i="4"/>
  <c r="F26" i="4"/>
  <c r="C18" i="4"/>
  <c r="F15" i="4"/>
  <c r="F12" i="4"/>
  <c r="D23" i="4" l="1"/>
  <c r="F24" i="4"/>
  <c r="E30" i="4"/>
  <c r="E29" i="4"/>
  <c r="E15" i="4"/>
  <c r="E26" i="4"/>
  <c r="E12" i="4"/>
  <c r="F18" i="4"/>
  <c r="E18" i="4"/>
  <c r="D25" i="4"/>
  <c r="E14" i="23"/>
  <c r="D14" i="23"/>
  <c r="H115" i="25"/>
  <c r="G115" i="25"/>
  <c r="J28" i="25"/>
  <c r="J27" i="25" s="1"/>
  <c r="H27" i="25"/>
  <c r="G27" i="25"/>
  <c r="H90" i="2"/>
  <c r="G128" i="2"/>
  <c r="I128" i="2" s="1"/>
  <c r="F20" i="2"/>
  <c r="I20" i="2" s="1"/>
  <c r="J52" i="2"/>
  <c r="J51" i="2" s="1"/>
  <c r="J50" i="2" s="1"/>
  <c r="J49" i="2" s="1"/>
  <c r="J48" i="2" s="1"/>
  <c r="G51" i="2"/>
  <c r="F51" i="2"/>
  <c r="F50" i="2" s="1"/>
  <c r="F49" i="2" s="1"/>
  <c r="F48" i="2" s="1"/>
  <c r="G205" i="2"/>
  <c r="H205" i="2"/>
  <c r="J205" i="2"/>
  <c r="F205" i="2"/>
  <c r="G210" i="2"/>
  <c r="I210" i="2" s="1"/>
  <c r="F14" i="23" l="1"/>
  <c r="I205" i="2"/>
  <c r="I27" i="25"/>
  <c r="I115" i="25"/>
  <c r="G50" i="2"/>
  <c r="I51" i="2"/>
  <c r="J124" i="25"/>
  <c r="J120" i="25"/>
  <c r="J119" i="25"/>
  <c r="J118" i="25"/>
  <c r="J117" i="25"/>
  <c r="J116" i="25"/>
  <c r="J112" i="25"/>
  <c r="J110" i="25"/>
  <c r="J109" i="25"/>
  <c r="J108" i="25"/>
  <c r="J106" i="25"/>
  <c r="J104" i="25"/>
  <c r="J103" i="25"/>
  <c r="J102" i="25"/>
  <c r="J101" i="25"/>
  <c r="J99" i="25"/>
  <c r="J97" i="25"/>
  <c r="J93" i="25"/>
  <c r="J91" i="25"/>
  <c r="J90" i="25"/>
  <c r="J87" i="25"/>
  <c r="J85" i="25"/>
  <c r="J83" i="25"/>
  <c r="J81" i="25"/>
  <c r="J78" i="25"/>
  <c r="J77" i="25"/>
  <c r="J73" i="25"/>
  <c r="J72" i="25"/>
  <c r="J70" i="25"/>
  <c r="J67" i="25"/>
  <c r="J64" i="25"/>
  <c r="J62" i="25"/>
  <c r="J58" i="25"/>
  <c r="J56" i="25"/>
  <c r="J53" i="25"/>
  <c r="J49" i="25"/>
  <c r="J45" i="25"/>
  <c r="J44" i="25"/>
  <c r="J42" i="25"/>
  <c r="J41" i="25"/>
  <c r="J39" i="25"/>
  <c r="J38" i="25"/>
  <c r="J37" i="25"/>
  <c r="J36" i="25"/>
  <c r="J35" i="25"/>
  <c r="J33" i="25"/>
  <c r="J31" i="25"/>
  <c r="J30" i="25"/>
  <c r="J26" i="25"/>
  <c r="J24" i="25"/>
  <c r="J22" i="25"/>
  <c r="J19" i="25"/>
  <c r="J16" i="25"/>
  <c r="J15" i="25"/>
  <c r="J14" i="25"/>
  <c r="J13" i="25"/>
  <c r="J12" i="25"/>
  <c r="J9" i="25"/>
  <c r="G30" i="23"/>
  <c r="G28" i="23"/>
  <c r="G26" i="23"/>
  <c r="G24" i="23"/>
  <c r="G23" i="23"/>
  <c r="G22" i="23"/>
  <c r="G20" i="23"/>
  <c r="G19" i="23"/>
  <c r="G18" i="23"/>
  <c r="G16" i="23"/>
  <c r="G15" i="23"/>
  <c r="G14" i="23" s="1"/>
  <c r="G13" i="23"/>
  <c r="G11" i="23"/>
  <c r="G10" i="23"/>
  <c r="G9" i="23"/>
  <c r="G8" i="23"/>
  <c r="G171" i="5"/>
  <c r="G167" i="5"/>
  <c r="G163" i="5"/>
  <c r="G160" i="5"/>
  <c r="G157" i="5"/>
  <c r="G155" i="5"/>
  <c r="G152" i="5"/>
  <c r="G150" i="5"/>
  <c r="G148" i="5"/>
  <c r="G146" i="5"/>
  <c r="G143" i="5"/>
  <c r="G141" i="5"/>
  <c r="G139" i="5"/>
  <c r="G138" i="5"/>
  <c r="G133" i="5"/>
  <c r="G128" i="5"/>
  <c r="G126" i="5"/>
  <c r="G122" i="5"/>
  <c r="G119" i="5"/>
  <c r="G114" i="5"/>
  <c r="G109" i="5"/>
  <c r="G105" i="5"/>
  <c r="G102" i="5"/>
  <c r="G97" i="5"/>
  <c r="G93" i="5"/>
  <c r="G90" i="5"/>
  <c r="G85" i="5"/>
  <c r="G81" i="5"/>
  <c r="G77" i="5"/>
  <c r="G75" i="5"/>
  <c r="G71" i="5"/>
  <c r="G68" i="5"/>
  <c r="G63" i="5"/>
  <c r="G60" i="5"/>
  <c r="G55" i="5"/>
  <c r="G53" i="5"/>
  <c r="G51" i="5"/>
  <c r="G50" i="5" s="1"/>
  <c r="G46" i="5"/>
  <c r="G43" i="5"/>
  <c r="G41" i="5"/>
  <c r="G39" i="5"/>
  <c r="G35" i="5"/>
  <c r="G32" i="5"/>
  <c r="G30" i="5"/>
  <c r="G26" i="5"/>
  <c r="G23" i="5"/>
  <c r="G18" i="5"/>
  <c r="G14" i="5"/>
  <c r="G12" i="5"/>
  <c r="J217" i="2"/>
  <c r="J210" i="2"/>
  <c r="J208" i="2"/>
  <c r="J199" i="2"/>
  <c r="J196" i="2"/>
  <c r="J194" i="2"/>
  <c r="J192" i="2"/>
  <c r="J188" i="2"/>
  <c r="J185" i="2"/>
  <c r="J183" i="2"/>
  <c r="J179" i="2"/>
  <c r="J176" i="2"/>
  <c r="J169" i="2"/>
  <c r="J165" i="2"/>
  <c r="J163" i="2"/>
  <c r="J157" i="2"/>
  <c r="J153" i="2"/>
  <c r="J149" i="2"/>
  <c r="J146" i="2"/>
  <c r="J140" i="2"/>
  <c r="J138" i="2"/>
  <c r="J131" i="2"/>
  <c r="J128" i="2"/>
  <c r="J122" i="2"/>
  <c r="J116" i="2"/>
  <c r="J113" i="2"/>
  <c r="J106" i="2"/>
  <c r="J102" i="2"/>
  <c r="J96" i="2"/>
  <c r="J89" i="2"/>
  <c r="J83" i="2"/>
  <c r="J81" i="2"/>
  <c r="J78" i="2"/>
  <c r="J76" i="2"/>
  <c r="J73" i="2"/>
  <c r="J71" i="2"/>
  <c r="J69" i="2"/>
  <c r="J68" i="2"/>
  <c r="J63" i="2"/>
  <c r="J58" i="2"/>
  <c r="J56" i="2"/>
  <c r="J47" i="2"/>
  <c r="J42" i="2"/>
  <c r="J37" i="2"/>
  <c r="J32" i="2"/>
  <c r="J26" i="2"/>
  <c r="J24" i="2"/>
  <c r="J22" i="2"/>
  <c r="J20" i="2"/>
  <c r="J14" i="2"/>
  <c r="G49" i="2" l="1"/>
  <c r="I50" i="2"/>
  <c r="J115" i="25"/>
  <c r="G48" i="2" l="1"/>
  <c r="I48" i="2" s="1"/>
  <c r="I49" i="2"/>
  <c r="E89" i="5" l="1"/>
  <c r="G89" i="25" l="1"/>
  <c r="H40" i="25"/>
  <c r="G40" i="25"/>
  <c r="G13" i="5"/>
  <c r="D13" i="5"/>
  <c r="G11" i="5"/>
  <c r="E11" i="5"/>
  <c r="D11" i="5"/>
  <c r="J162" i="2"/>
  <c r="J164" i="2"/>
  <c r="G162" i="2"/>
  <c r="G164" i="2"/>
  <c r="F164" i="2"/>
  <c r="F162" i="2"/>
  <c r="G75" i="2"/>
  <c r="J77" i="2"/>
  <c r="J75" i="2"/>
  <c r="G77" i="2"/>
  <c r="F77" i="2"/>
  <c r="F75" i="2"/>
  <c r="I75" i="2" l="1"/>
  <c r="I162" i="2"/>
  <c r="I40" i="25"/>
  <c r="F11" i="5"/>
  <c r="I77" i="2"/>
  <c r="I164" i="2"/>
  <c r="D10" i="5"/>
  <c r="D9" i="5" s="1"/>
  <c r="D8" i="5" s="1"/>
  <c r="G10" i="5"/>
  <c r="G9" i="5" s="1"/>
  <c r="G8" i="5" s="1"/>
  <c r="E13" i="5"/>
  <c r="H89" i="25"/>
  <c r="I89" i="25" s="1"/>
  <c r="J89" i="25"/>
  <c r="J40" i="25"/>
  <c r="G161" i="2"/>
  <c r="J161" i="2"/>
  <c r="J160" i="2" s="1"/>
  <c r="J159" i="2" s="1"/>
  <c r="F161" i="2"/>
  <c r="F160" i="2" s="1"/>
  <c r="F159" i="2" s="1"/>
  <c r="G74" i="2"/>
  <c r="J74" i="2"/>
  <c r="F74" i="2"/>
  <c r="E10" i="5" l="1"/>
  <c r="F13" i="5"/>
  <c r="I74" i="2"/>
  <c r="G160" i="2"/>
  <c r="I161" i="2"/>
  <c r="E21" i="23"/>
  <c r="D17" i="23"/>
  <c r="F17" i="23" s="1"/>
  <c r="E9" i="5" l="1"/>
  <c r="F10" i="5"/>
  <c r="G159" i="2"/>
  <c r="I159" i="2" s="1"/>
  <c r="I160" i="2"/>
  <c r="D28" i="4"/>
  <c r="C28" i="4"/>
  <c r="F28" i="4" l="1"/>
  <c r="E28" i="4"/>
  <c r="E8" i="5"/>
  <c r="F8" i="5" s="1"/>
  <c r="F9" i="5"/>
  <c r="H76" i="25" l="1"/>
  <c r="H107" i="25"/>
  <c r="G107" i="25"/>
  <c r="G11" i="25"/>
  <c r="G10" i="25" s="1"/>
  <c r="J80" i="25"/>
  <c r="G80" i="25"/>
  <c r="G76" i="25"/>
  <c r="H123" i="25"/>
  <c r="J123" i="25"/>
  <c r="J122" i="25" s="1"/>
  <c r="J121" i="25" s="1"/>
  <c r="G123" i="25"/>
  <c r="G122" i="25" s="1"/>
  <c r="G121" i="25" s="1"/>
  <c r="H114" i="25"/>
  <c r="G114" i="25"/>
  <c r="G113" i="25" s="1"/>
  <c r="H111" i="25"/>
  <c r="J111" i="25"/>
  <c r="G111" i="25"/>
  <c r="H105" i="25"/>
  <c r="J105" i="25"/>
  <c r="G105" i="25"/>
  <c r="H100" i="25"/>
  <c r="I100" i="25" s="1"/>
  <c r="G100" i="25"/>
  <c r="H98" i="25"/>
  <c r="J98" i="25"/>
  <c r="G98" i="25"/>
  <c r="H96" i="25"/>
  <c r="J96" i="25"/>
  <c r="G96" i="25"/>
  <c r="H92" i="25"/>
  <c r="J92" i="25"/>
  <c r="J88" i="25" s="1"/>
  <c r="G92" i="25"/>
  <c r="G88" i="25" s="1"/>
  <c r="H86" i="25"/>
  <c r="J86" i="25"/>
  <c r="G86" i="25"/>
  <c r="H84" i="25"/>
  <c r="J84" i="25"/>
  <c r="G84" i="25"/>
  <c r="G75" i="25"/>
  <c r="H82" i="25"/>
  <c r="J82" i="25"/>
  <c r="G82" i="25"/>
  <c r="H71" i="25"/>
  <c r="G71" i="25"/>
  <c r="H69" i="25"/>
  <c r="J69" i="25"/>
  <c r="G69" i="25"/>
  <c r="H66" i="25"/>
  <c r="J66" i="25"/>
  <c r="J65" i="25" s="1"/>
  <c r="G66" i="25"/>
  <c r="G65" i="25" s="1"/>
  <c r="H63" i="25"/>
  <c r="J63" i="25"/>
  <c r="G63" i="25"/>
  <c r="H61" i="25"/>
  <c r="J61" i="25"/>
  <c r="G61" i="25"/>
  <c r="J55" i="25"/>
  <c r="J57" i="25"/>
  <c r="H55" i="25"/>
  <c r="H57" i="25"/>
  <c r="G57" i="25"/>
  <c r="G55" i="25"/>
  <c r="H52" i="25"/>
  <c r="J52" i="25"/>
  <c r="J51" i="25" s="1"/>
  <c r="G52" i="25"/>
  <c r="G51" i="25" s="1"/>
  <c r="H48" i="25"/>
  <c r="J48" i="25"/>
  <c r="J47" i="25" s="1"/>
  <c r="J46" i="25" s="1"/>
  <c r="G48" i="25"/>
  <c r="G47" i="25" s="1"/>
  <c r="G46" i="25" s="1"/>
  <c r="H43" i="25"/>
  <c r="G43" i="25"/>
  <c r="H34" i="25"/>
  <c r="G34" i="25"/>
  <c r="H32" i="25"/>
  <c r="J32" i="25"/>
  <c r="G32" i="25"/>
  <c r="H29" i="25"/>
  <c r="G29" i="25"/>
  <c r="H25" i="25"/>
  <c r="J25" i="25"/>
  <c r="G25" i="25"/>
  <c r="H23" i="25"/>
  <c r="J23" i="25"/>
  <c r="G23" i="25"/>
  <c r="H21" i="25"/>
  <c r="J21" i="25"/>
  <c r="G21" i="25"/>
  <c r="H18" i="25"/>
  <c r="J18" i="25"/>
  <c r="J17" i="25" s="1"/>
  <c r="G18" i="25"/>
  <c r="G17" i="25" s="1"/>
  <c r="H8" i="25"/>
  <c r="J8" i="25"/>
  <c r="J7" i="25" s="1"/>
  <c r="G8" i="25"/>
  <c r="G7" i="25" s="1"/>
  <c r="G29" i="23"/>
  <c r="G27" i="23"/>
  <c r="G25" i="23"/>
  <c r="G21" i="23"/>
  <c r="G12" i="23"/>
  <c r="E12" i="23"/>
  <c r="E25" i="23"/>
  <c r="E27" i="23"/>
  <c r="F27" i="23" s="1"/>
  <c r="E29" i="23"/>
  <c r="D29" i="23"/>
  <c r="D27" i="23"/>
  <c r="D25" i="23"/>
  <c r="D21" i="23"/>
  <c r="F21" i="23" s="1"/>
  <c r="D12" i="23"/>
  <c r="D7" i="23"/>
  <c r="F7" i="23" s="1"/>
  <c r="G42" i="5"/>
  <c r="E42" i="5"/>
  <c r="D42" i="5"/>
  <c r="E67" i="5"/>
  <c r="G67" i="5"/>
  <c r="G66" i="5" s="1"/>
  <c r="D67" i="5"/>
  <c r="D66" i="5" s="1"/>
  <c r="E145" i="5"/>
  <c r="E149" i="5"/>
  <c r="D149" i="5"/>
  <c r="G76" i="5"/>
  <c r="E76" i="5"/>
  <c r="D76" i="5"/>
  <c r="G170" i="5"/>
  <c r="G169" i="5" s="1"/>
  <c r="G168" i="5" s="1"/>
  <c r="E170" i="5"/>
  <c r="D170" i="5"/>
  <c r="D169" i="5" s="1"/>
  <c r="D168" i="5" s="1"/>
  <c r="E166" i="5"/>
  <c r="G166" i="5"/>
  <c r="G165" i="5" s="1"/>
  <c r="G164" i="5" s="1"/>
  <c r="D166" i="5"/>
  <c r="D165" i="5" s="1"/>
  <c r="D164" i="5" s="1"/>
  <c r="E162" i="5"/>
  <c r="G162" i="5"/>
  <c r="G161" i="5" s="1"/>
  <c r="D162" i="5"/>
  <c r="D161" i="5" s="1"/>
  <c r="G159" i="5"/>
  <c r="G158" i="5" s="1"/>
  <c r="E159" i="5"/>
  <c r="D159" i="5"/>
  <c r="D158" i="5" s="1"/>
  <c r="G154" i="5"/>
  <c r="G156" i="5"/>
  <c r="E154" i="5"/>
  <c r="E156" i="5"/>
  <c r="D156" i="5"/>
  <c r="D154" i="5"/>
  <c r="G151" i="5"/>
  <c r="G147" i="5"/>
  <c r="G145" i="5"/>
  <c r="E147" i="5"/>
  <c r="E151" i="5"/>
  <c r="D151" i="5"/>
  <c r="D147" i="5"/>
  <c r="D145" i="5"/>
  <c r="G142" i="5"/>
  <c r="G140" i="5"/>
  <c r="E137" i="5"/>
  <c r="E140" i="5"/>
  <c r="E142" i="5"/>
  <c r="D137" i="5"/>
  <c r="D140" i="5"/>
  <c r="D142" i="5"/>
  <c r="G132" i="5"/>
  <c r="G131" i="5" s="1"/>
  <c r="G130" i="5" s="1"/>
  <c r="G129" i="5" s="1"/>
  <c r="E132" i="5"/>
  <c r="D132" i="5"/>
  <c r="D131" i="5" s="1"/>
  <c r="D130" i="5" s="1"/>
  <c r="D129" i="5" s="1"/>
  <c r="G125" i="5"/>
  <c r="G127" i="5"/>
  <c r="E125" i="5"/>
  <c r="E127" i="5"/>
  <c r="D125" i="5"/>
  <c r="D127" i="5"/>
  <c r="E17" i="5"/>
  <c r="F29" i="23" l="1"/>
  <c r="F25" i="23"/>
  <c r="I55" i="25"/>
  <c r="F142" i="5"/>
  <c r="F12" i="23"/>
  <c r="F149" i="5"/>
  <c r="F42" i="5"/>
  <c r="F137" i="5"/>
  <c r="I71" i="25"/>
  <c r="G20" i="25"/>
  <c r="H20" i="25"/>
  <c r="I29" i="25"/>
  <c r="H17" i="25"/>
  <c r="I17" i="25" s="1"/>
  <c r="I18" i="25"/>
  <c r="I23" i="25"/>
  <c r="I32" i="25"/>
  <c r="I34" i="25"/>
  <c r="I43" i="25"/>
  <c r="H47" i="25"/>
  <c r="I48" i="25"/>
  <c r="I57" i="25"/>
  <c r="I61" i="25"/>
  <c r="H65" i="25"/>
  <c r="I65" i="25" s="1"/>
  <c r="I66" i="25"/>
  <c r="I82" i="25"/>
  <c r="I84" i="25"/>
  <c r="H88" i="25"/>
  <c r="I88" i="25" s="1"/>
  <c r="I92" i="25"/>
  <c r="I96" i="25"/>
  <c r="I105" i="25"/>
  <c r="H122" i="25"/>
  <c r="I123" i="25"/>
  <c r="I107" i="25"/>
  <c r="H7" i="25"/>
  <c r="I7" i="25" s="1"/>
  <c r="I8" i="25"/>
  <c r="I21" i="25"/>
  <c r="I25" i="25"/>
  <c r="H51" i="25"/>
  <c r="I52" i="25"/>
  <c r="I63" i="25"/>
  <c r="I69" i="25"/>
  <c r="I86" i="25"/>
  <c r="I98" i="25"/>
  <c r="I111" i="25"/>
  <c r="H113" i="25"/>
  <c r="I113" i="25" s="1"/>
  <c r="I114" i="25"/>
  <c r="H75" i="25"/>
  <c r="I75" i="25" s="1"/>
  <c r="I76" i="25"/>
  <c r="F151" i="5"/>
  <c r="F154" i="5"/>
  <c r="E158" i="5"/>
  <c r="F158" i="5" s="1"/>
  <c r="F159" i="5"/>
  <c r="E161" i="5"/>
  <c r="F161" i="5" s="1"/>
  <c r="F162" i="5"/>
  <c r="E169" i="5"/>
  <c r="F170" i="5"/>
  <c r="F76" i="5"/>
  <c r="F145" i="5"/>
  <c r="F127" i="5"/>
  <c r="E16" i="5"/>
  <c r="F125" i="5"/>
  <c r="E131" i="5"/>
  <c r="F132" i="5"/>
  <c r="F140" i="5"/>
  <c r="F147" i="5"/>
  <c r="F156" i="5"/>
  <c r="E165" i="5"/>
  <c r="F166" i="5"/>
  <c r="E66" i="5"/>
  <c r="F66" i="5" s="1"/>
  <c r="F67" i="5"/>
  <c r="G60" i="25"/>
  <c r="H60" i="25"/>
  <c r="G6" i="25"/>
  <c r="J60" i="25"/>
  <c r="G68" i="25"/>
  <c r="G59" i="25" s="1"/>
  <c r="E31" i="23"/>
  <c r="G7" i="23"/>
  <c r="D31" i="23"/>
  <c r="J114" i="25"/>
  <c r="J113" i="25" s="1"/>
  <c r="G95" i="25"/>
  <c r="G94" i="25" s="1"/>
  <c r="J76" i="25"/>
  <c r="J75" i="25" s="1"/>
  <c r="J79" i="25"/>
  <c r="G79" i="25"/>
  <c r="G74" i="25" s="1"/>
  <c r="H11" i="25"/>
  <c r="J107" i="25"/>
  <c r="H80" i="25"/>
  <c r="J11" i="25"/>
  <c r="J10" i="25" s="1"/>
  <c r="J100" i="25"/>
  <c r="H95" i="25"/>
  <c r="H68" i="25"/>
  <c r="J71" i="25"/>
  <c r="J68" i="25" s="1"/>
  <c r="J59" i="25" s="1"/>
  <c r="G54" i="25"/>
  <c r="G50" i="25" s="1"/>
  <c r="J34" i="25"/>
  <c r="H54" i="25"/>
  <c r="I54" i="25" s="1"/>
  <c r="J54" i="25"/>
  <c r="J50" i="25" s="1"/>
  <c r="J43" i="25"/>
  <c r="J29" i="25"/>
  <c r="J20" i="25" s="1"/>
  <c r="G17" i="23"/>
  <c r="G149" i="5"/>
  <c r="G144" i="5" s="1"/>
  <c r="D144" i="5"/>
  <c r="E144" i="5"/>
  <c r="F144" i="5" s="1"/>
  <c r="G17" i="5"/>
  <c r="G16" i="5" s="1"/>
  <c r="G15" i="5" s="1"/>
  <c r="D153" i="5"/>
  <c r="E153" i="5"/>
  <c r="G153" i="5"/>
  <c r="D136" i="5"/>
  <c r="G137" i="5"/>
  <c r="G136" i="5" s="1"/>
  <c r="E136" i="5"/>
  <c r="F136" i="5" s="1"/>
  <c r="E124" i="5"/>
  <c r="G124" i="5"/>
  <c r="G123" i="5" s="1"/>
  <c r="D124" i="5"/>
  <c r="G118" i="5"/>
  <c r="G117" i="5" s="1"/>
  <c r="G121" i="5"/>
  <c r="G120" i="5" s="1"/>
  <c r="E118" i="5"/>
  <c r="E121" i="5"/>
  <c r="D121" i="5"/>
  <c r="D120" i="5" s="1"/>
  <c r="D118" i="5"/>
  <c r="D117" i="5" s="1"/>
  <c r="F31" i="23" l="1"/>
  <c r="F169" i="5"/>
  <c r="F168" i="5" s="1"/>
  <c r="E168" i="5"/>
  <c r="I60" i="25"/>
  <c r="I20" i="25"/>
  <c r="I68" i="25"/>
  <c r="H94" i="25"/>
  <c r="I94" i="25" s="1"/>
  <c r="I95" i="25"/>
  <c r="H121" i="25"/>
  <c r="I121" i="25" s="1"/>
  <c r="I122" i="25"/>
  <c r="H79" i="25"/>
  <c r="I80" i="25"/>
  <c r="H10" i="25"/>
  <c r="I10" i="25" s="1"/>
  <c r="I11" i="25"/>
  <c r="I51" i="25"/>
  <c r="H50" i="25"/>
  <c r="I50" i="25" s="1"/>
  <c r="H46" i="25"/>
  <c r="I46" i="25" s="1"/>
  <c r="I47" i="25"/>
  <c r="F165" i="5"/>
  <c r="F164" i="5" s="1"/>
  <c r="E164" i="5"/>
  <c r="E120" i="5"/>
  <c r="F120" i="5" s="1"/>
  <c r="F121" i="5"/>
  <c r="E117" i="5"/>
  <c r="F117" i="5" s="1"/>
  <c r="F118" i="5"/>
  <c r="F153" i="5"/>
  <c r="E15" i="5"/>
  <c r="E123" i="5"/>
  <c r="F124" i="5"/>
  <c r="E130" i="5"/>
  <c r="F131" i="5"/>
  <c r="H59" i="25"/>
  <c r="I59" i="25" s="1"/>
  <c r="G31" i="23"/>
  <c r="H6" i="25"/>
  <c r="J6" i="25"/>
  <c r="J74" i="25"/>
  <c r="J95" i="25"/>
  <c r="J94" i="25" s="1"/>
  <c r="G125" i="25"/>
  <c r="E135" i="5"/>
  <c r="D135" i="5"/>
  <c r="D134" i="5" s="1"/>
  <c r="G135" i="5"/>
  <c r="G134" i="5" s="1"/>
  <c r="D116" i="5"/>
  <c r="D115" i="5" s="1"/>
  <c r="D123" i="5"/>
  <c r="G116" i="5"/>
  <c r="G115" i="5" s="1"/>
  <c r="E116" i="5" l="1"/>
  <c r="E115" i="5" s="1"/>
  <c r="F115" i="5" s="1"/>
  <c r="H74" i="25"/>
  <c r="I74" i="25" s="1"/>
  <c r="I79" i="25"/>
  <c r="H125" i="25"/>
  <c r="I125" i="25" s="1"/>
  <c r="I6" i="25"/>
  <c r="E134" i="5"/>
  <c r="F134" i="5" s="1"/>
  <c r="F135" i="5"/>
  <c r="E129" i="5"/>
  <c r="F129" i="5" s="1"/>
  <c r="F130" i="5"/>
  <c r="F123" i="5"/>
  <c r="J125" i="25"/>
  <c r="G113" i="5"/>
  <c r="G112" i="5" s="1"/>
  <c r="G111" i="5" s="1"/>
  <c r="G110" i="5" s="1"/>
  <c r="E113" i="5"/>
  <c r="D113" i="5"/>
  <c r="D112" i="5" s="1"/>
  <c r="D111" i="5" s="1"/>
  <c r="D110" i="5" s="1"/>
  <c r="G104" i="5"/>
  <c r="G103" i="5" s="1"/>
  <c r="G108" i="5"/>
  <c r="G107" i="5" s="1"/>
  <c r="G106" i="5" s="1"/>
  <c r="E101" i="5"/>
  <c r="G101" i="5"/>
  <c r="G100" i="5" s="1"/>
  <c r="E104" i="5"/>
  <c r="E108" i="5"/>
  <c r="D108" i="5"/>
  <c r="D107" i="5" s="1"/>
  <c r="D106" i="5" s="1"/>
  <c r="D104" i="5"/>
  <c r="D103" i="5" s="1"/>
  <c r="D101" i="5"/>
  <c r="D100" i="5" s="1"/>
  <c r="G92" i="5"/>
  <c r="G91" i="5" s="1"/>
  <c r="G96" i="5"/>
  <c r="G95" i="5" s="1"/>
  <c r="G94" i="5" s="1"/>
  <c r="E88" i="5"/>
  <c r="G89" i="5"/>
  <c r="G88" i="5" s="1"/>
  <c r="E92" i="5"/>
  <c r="E96" i="5"/>
  <c r="D96" i="5"/>
  <c r="D95" i="5" s="1"/>
  <c r="D94" i="5" s="1"/>
  <c r="D92" i="5"/>
  <c r="D91" i="5" s="1"/>
  <c r="D89" i="5"/>
  <c r="G70" i="5"/>
  <c r="G69" i="5" s="1"/>
  <c r="G65" i="5" s="1"/>
  <c r="G74" i="5"/>
  <c r="G73" i="5" s="1"/>
  <c r="G80" i="5"/>
  <c r="G79" i="5" s="1"/>
  <c r="G78" i="5" s="1"/>
  <c r="G84" i="5"/>
  <c r="G83" i="5" s="1"/>
  <c r="G82" i="5" s="1"/>
  <c r="E70" i="5"/>
  <c r="E74" i="5"/>
  <c r="E80" i="5"/>
  <c r="E84" i="5"/>
  <c r="D84" i="5"/>
  <c r="D83" i="5" s="1"/>
  <c r="D82" i="5" s="1"/>
  <c r="D80" i="5"/>
  <c r="D79" i="5" s="1"/>
  <c r="D78" i="5" s="1"/>
  <c r="D74" i="5"/>
  <c r="D70" i="5"/>
  <c r="D69" i="5" s="1"/>
  <c r="D65" i="5" s="1"/>
  <c r="G59" i="5"/>
  <c r="G58" i="5" s="1"/>
  <c r="G62" i="5"/>
  <c r="G61" i="5" s="1"/>
  <c r="E59" i="5"/>
  <c r="E62" i="5"/>
  <c r="D62" i="5"/>
  <c r="D61" i="5" s="1"/>
  <c r="D59" i="5"/>
  <c r="D58" i="5" s="1"/>
  <c r="G54" i="5"/>
  <c r="E52" i="5"/>
  <c r="G52" i="5"/>
  <c r="E54" i="5"/>
  <c r="D54" i="5"/>
  <c r="D52" i="5"/>
  <c r="G31" i="5"/>
  <c r="G34" i="5"/>
  <c r="G33" i="5" s="1"/>
  <c r="G38" i="5"/>
  <c r="G40" i="5"/>
  <c r="E38" i="5"/>
  <c r="E40" i="5"/>
  <c r="E45" i="5"/>
  <c r="G45" i="5"/>
  <c r="G44" i="5" s="1"/>
  <c r="D45" i="5"/>
  <c r="D44" i="5" s="1"/>
  <c r="D40" i="5"/>
  <c r="D38" i="5"/>
  <c r="E29" i="5"/>
  <c r="G29" i="5"/>
  <c r="E31" i="5"/>
  <c r="E34" i="5"/>
  <c r="D34" i="5"/>
  <c r="D33" i="5" s="1"/>
  <c r="D31" i="5"/>
  <c r="D29" i="5"/>
  <c r="G22" i="5"/>
  <c r="G21" i="5" s="1"/>
  <c r="G25" i="5"/>
  <c r="G24" i="5" s="1"/>
  <c r="E22" i="5"/>
  <c r="E25" i="5"/>
  <c r="D25" i="5"/>
  <c r="D24" i="5" s="1"/>
  <c r="D22" i="5"/>
  <c r="D21" i="5" s="1"/>
  <c r="D17" i="5"/>
  <c r="F139" i="2"/>
  <c r="J145" i="2"/>
  <c r="J144" i="2" s="1"/>
  <c r="G145" i="2"/>
  <c r="F145" i="2"/>
  <c r="F144" i="2" s="1"/>
  <c r="J195" i="2"/>
  <c r="G195" i="2"/>
  <c r="F195" i="2"/>
  <c r="J23" i="2"/>
  <c r="G23" i="2"/>
  <c r="F23" i="2"/>
  <c r="F116" i="5" l="1"/>
  <c r="I195" i="2"/>
  <c r="G87" i="5"/>
  <c r="G86" i="5" s="1"/>
  <c r="F31" i="5"/>
  <c r="F29" i="5"/>
  <c r="F40" i="5"/>
  <c r="E61" i="5"/>
  <c r="F61" i="5" s="1"/>
  <c r="F62" i="5"/>
  <c r="E83" i="5"/>
  <c r="F84" i="5"/>
  <c r="F74" i="5"/>
  <c r="D88" i="5"/>
  <c r="D87" i="5" s="1"/>
  <c r="F89" i="5"/>
  <c r="E91" i="5"/>
  <c r="F91" i="5" s="1"/>
  <c r="F92" i="5"/>
  <c r="F88" i="5"/>
  <c r="E107" i="5"/>
  <c r="F108" i="5"/>
  <c r="E24" i="5"/>
  <c r="F24" i="5" s="1"/>
  <c r="F25" i="5"/>
  <c r="D16" i="5"/>
  <c r="F17" i="5"/>
  <c r="E21" i="5"/>
  <c r="F21" i="5" s="1"/>
  <c r="F22" i="5"/>
  <c r="E33" i="5"/>
  <c r="F33" i="5" s="1"/>
  <c r="F34" i="5"/>
  <c r="E44" i="5"/>
  <c r="F44" i="5" s="1"/>
  <c r="F45" i="5"/>
  <c r="F38" i="5"/>
  <c r="F54" i="5"/>
  <c r="F52" i="5"/>
  <c r="E58" i="5"/>
  <c r="F58" i="5" s="1"/>
  <c r="F59" i="5"/>
  <c r="E79" i="5"/>
  <c r="F80" i="5"/>
  <c r="E69" i="5"/>
  <c r="F70" i="5"/>
  <c r="E95" i="5"/>
  <c r="F96" i="5"/>
  <c r="E103" i="5"/>
  <c r="F103" i="5" s="1"/>
  <c r="F104" i="5"/>
  <c r="E100" i="5"/>
  <c r="F100" i="5" s="1"/>
  <c r="F101" i="5"/>
  <c r="E112" i="5"/>
  <c r="F113" i="5"/>
  <c r="I23" i="2"/>
  <c r="G144" i="2"/>
  <c r="I144" i="2" s="1"/>
  <c r="I145" i="2"/>
  <c r="D86" i="5"/>
  <c r="G37" i="5"/>
  <c r="G36" i="5" s="1"/>
  <c r="D37" i="5"/>
  <c r="D36" i="5" s="1"/>
  <c r="E37" i="5"/>
  <c r="D73" i="5"/>
  <c r="D72" i="5" s="1"/>
  <c r="D64" i="5" s="1"/>
  <c r="E73" i="5"/>
  <c r="G72" i="5"/>
  <c r="G64" i="5" s="1"/>
  <c r="G99" i="5"/>
  <c r="G98" i="5" s="1"/>
  <c r="D99" i="5"/>
  <c r="D98" i="5" s="1"/>
  <c r="G57" i="5"/>
  <c r="G56" i="5" s="1"/>
  <c r="D57" i="5"/>
  <c r="D56" i="5" s="1"/>
  <c r="G49" i="5"/>
  <c r="G48" i="5" s="1"/>
  <c r="G47" i="5" s="1"/>
  <c r="E49" i="5"/>
  <c r="D49" i="5"/>
  <c r="D48" i="5" s="1"/>
  <c r="D47" i="5" s="1"/>
  <c r="D28" i="5"/>
  <c r="D27" i="5" s="1"/>
  <c r="D20" i="5"/>
  <c r="G28" i="5"/>
  <c r="G27" i="5" s="1"/>
  <c r="E28" i="5"/>
  <c r="G20" i="5"/>
  <c r="E20" i="5"/>
  <c r="F20" i="5" s="1"/>
  <c r="E57" i="5" l="1"/>
  <c r="F57" i="5" s="1"/>
  <c r="E99" i="5"/>
  <c r="E27" i="5"/>
  <c r="F27" i="5" s="1"/>
  <c r="F28" i="5"/>
  <c r="E48" i="5"/>
  <c r="F49" i="5"/>
  <c r="E56" i="5"/>
  <c r="F56" i="5" s="1"/>
  <c r="E72" i="5"/>
  <c r="F73" i="5"/>
  <c r="E36" i="5"/>
  <c r="F36" i="5" s="1"/>
  <c r="F37" i="5"/>
  <c r="E111" i="5"/>
  <c r="F112" i="5"/>
  <c r="E94" i="5"/>
  <c r="F94" i="5" s="1"/>
  <c r="F95" i="5"/>
  <c r="E65" i="5"/>
  <c r="F65" i="5" s="1"/>
  <c r="F69" i="5"/>
  <c r="E78" i="5"/>
  <c r="F78" i="5" s="1"/>
  <c r="F79" i="5"/>
  <c r="E87" i="5"/>
  <c r="E82" i="5"/>
  <c r="F82" i="5" s="1"/>
  <c r="F83" i="5"/>
  <c r="F99" i="5"/>
  <c r="D15" i="5"/>
  <c r="F15" i="5" s="1"/>
  <c r="F16" i="5"/>
  <c r="E106" i="5"/>
  <c r="F106" i="5" s="1"/>
  <c r="F107" i="5"/>
  <c r="G19" i="5"/>
  <c r="G172" i="5" s="1"/>
  <c r="E19" i="5"/>
  <c r="D19" i="5"/>
  <c r="D172" i="5" s="1"/>
  <c r="G137" i="2"/>
  <c r="G139" i="2"/>
  <c r="I139" i="2" s="1"/>
  <c r="J198" i="2"/>
  <c r="J197" i="2" s="1"/>
  <c r="J191" i="2"/>
  <c r="J187" i="2"/>
  <c r="J186" i="2" s="1"/>
  <c r="J184" i="2"/>
  <c r="J178" i="2"/>
  <c r="J177" i="2" s="1"/>
  <c r="J175" i="2"/>
  <c r="J174" i="2" s="1"/>
  <c r="J168" i="2"/>
  <c r="J167" i="2" s="1"/>
  <c r="J166" i="2" s="1"/>
  <c r="J156" i="2"/>
  <c r="J155" i="2" s="1"/>
  <c r="J154" i="2" s="1"/>
  <c r="J152" i="2"/>
  <c r="J151" i="2" s="1"/>
  <c r="J150" i="2" s="1"/>
  <c r="J130" i="2"/>
  <c r="J129" i="2" s="1"/>
  <c r="J121" i="2"/>
  <c r="J120" i="2" s="1"/>
  <c r="J119" i="2" s="1"/>
  <c r="J118" i="2" s="1"/>
  <c r="J117" i="2" s="1"/>
  <c r="J115" i="2"/>
  <c r="J114" i="2" s="1"/>
  <c r="J112" i="2"/>
  <c r="J111" i="2" s="1"/>
  <c r="J105" i="2"/>
  <c r="J104" i="2" s="1"/>
  <c r="J103" i="2" s="1"/>
  <c r="J101" i="2"/>
  <c r="J100" i="2" s="1"/>
  <c r="J99" i="2" s="1"/>
  <c r="J95" i="2"/>
  <c r="J94" i="2" s="1"/>
  <c r="J93" i="2" s="1"/>
  <c r="J92" i="2" s="1"/>
  <c r="J91" i="2" s="1"/>
  <c r="J88" i="2"/>
  <c r="J87" i="2" s="1"/>
  <c r="J86" i="2" s="1"/>
  <c r="J85" i="2" s="1"/>
  <c r="J84" i="2" s="1"/>
  <c r="J82" i="2"/>
  <c r="J80" i="2"/>
  <c r="G216" i="2"/>
  <c r="J216" i="2"/>
  <c r="J215" i="2" s="1"/>
  <c r="J214" i="2" s="1"/>
  <c r="J213" i="2" s="1"/>
  <c r="J212" i="2" s="1"/>
  <c r="J211" i="2" s="1"/>
  <c r="F216" i="2"/>
  <c r="F215" i="2" s="1"/>
  <c r="F214" i="2" s="1"/>
  <c r="F213" i="2" s="1"/>
  <c r="F212" i="2" s="1"/>
  <c r="F211" i="2" s="1"/>
  <c r="J207" i="2"/>
  <c r="G207" i="2"/>
  <c r="G209" i="2"/>
  <c r="J209" i="2"/>
  <c r="F209" i="2"/>
  <c r="F207" i="2"/>
  <c r="J13" i="2"/>
  <c r="J12" i="2" s="1"/>
  <c r="J11" i="2" s="1"/>
  <c r="J10" i="2" s="1"/>
  <c r="J9" i="2" s="1"/>
  <c r="J19" i="2"/>
  <c r="J21" i="2"/>
  <c r="J25" i="2"/>
  <c r="J31" i="2"/>
  <c r="J30" i="2" s="1"/>
  <c r="J29" i="2" s="1"/>
  <c r="J28" i="2" s="1"/>
  <c r="J27" i="2" s="1"/>
  <c r="J36" i="2"/>
  <c r="J35" i="2" s="1"/>
  <c r="J34" i="2" s="1"/>
  <c r="J41" i="2"/>
  <c r="J40" i="2" s="1"/>
  <c r="J39" i="2" s="1"/>
  <c r="J38" i="2" s="1"/>
  <c r="J46" i="2"/>
  <c r="J45" i="2" s="1"/>
  <c r="J44" i="2" s="1"/>
  <c r="J43" i="2" s="1"/>
  <c r="J55" i="2"/>
  <c r="J57" i="2"/>
  <c r="J62" i="2"/>
  <c r="J61" i="2" s="1"/>
  <c r="J60" i="2" s="1"/>
  <c r="J59" i="2" s="1"/>
  <c r="J70" i="2"/>
  <c r="J72" i="2"/>
  <c r="G13" i="2"/>
  <c r="G19" i="2"/>
  <c r="G21" i="2"/>
  <c r="G25" i="2"/>
  <c r="G31" i="2"/>
  <c r="G36" i="2"/>
  <c r="G41" i="2"/>
  <c r="G46" i="2"/>
  <c r="G55" i="2"/>
  <c r="G57" i="2"/>
  <c r="G62" i="2"/>
  <c r="G67" i="2"/>
  <c r="G70" i="2"/>
  <c r="G72" i="2"/>
  <c r="G80" i="2"/>
  <c r="G82" i="2"/>
  <c r="G88" i="2"/>
  <c r="G95" i="2"/>
  <c r="G101" i="2"/>
  <c r="G105" i="2"/>
  <c r="J127" i="2"/>
  <c r="J126" i="2" s="1"/>
  <c r="G112" i="2"/>
  <c r="G115" i="2"/>
  <c r="G121" i="2"/>
  <c r="G127" i="2"/>
  <c r="G130" i="2"/>
  <c r="J148" i="2"/>
  <c r="J147" i="2" s="1"/>
  <c r="J143" i="2" s="1"/>
  <c r="G148" i="2"/>
  <c r="G152" i="2"/>
  <c r="G156" i="2"/>
  <c r="G168" i="2"/>
  <c r="J193" i="2"/>
  <c r="J182" i="2"/>
  <c r="G175" i="2"/>
  <c r="G178" i="2"/>
  <c r="G182" i="2"/>
  <c r="G184" i="2"/>
  <c r="G187" i="2"/>
  <c r="G191" i="2"/>
  <c r="G193" i="2"/>
  <c r="G198" i="2"/>
  <c r="F175" i="2"/>
  <c r="F174" i="2" s="1"/>
  <c r="F182" i="2"/>
  <c r="F184" i="2"/>
  <c r="F187" i="2"/>
  <c r="F186" i="2" s="1"/>
  <c r="F191" i="2"/>
  <c r="F193" i="2"/>
  <c r="F198" i="2"/>
  <c r="F197" i="2" s="1"/>
  <c r="F178" i="2"/>
  <c r="F177" i="2" s="1"/>
  <c r="F168" i="2"/>
  <c r="F167" i="2" s="1"/>
  <c r="F166" i="2" s="1"/>
  <c r="F156" i="2"/>
  <c r="F155" i="2" s="1"/>
  <c r="F154" i="2" s="1"/>
  <c r="F152" i="2"/>
  <c r="F151" i="2" s="1"/>
  <c r="F150" i="2" s="1"/>
  <c r="F148" i="2"/>
  <c r="F147" i="2" s="1"/>
  <c r="F143" i="2" s="1"/>
  <c r="F137" i="2"/>
  <c r="F136" i="2" s="1"/>
  <c r="F130" i="2"/>
  <c r="F129" i="2" s="1"/>
  <c r="F127" i="2"/>
  <c r="F126" i="2" s="1"/>
  <c r="F121" i="2"/>
  <c r="F120" i="2" s="1"/>
  <c r="F119" i="2" s="1"/>
  <c r="F118" i="2" s="1"/>
  <c r="F117" i="2" s="1"/>
  <c r="F115" i="2"/>
  <c r="F114" i="2" s="1"/>
  <c r="F112" i="2"/>
  <c r="F111" i="2" s="1"/>
  <c r="F105" i="2"/>
  <c r="F104" i="2" s="1"/>
  <c r="F103" i="2" s="1"/>
  <c r="F101" i="2"/>
  <c r="F100" i="2" s="1"/>
  <c r="F99" i="2" s="1"/>
  <c r="F95" i="2"/>
  <c r="F94" i="2" s="1"/>
  <c r="F93" i="2" s="1"/>
  <c r="F92" i="2" s="1"/>
  <c r="F91" i="2" s="1"/>
  <c r="F88" i="2"/>
  <c r="F87" i="2" s="1"/>
  <c r="F86" i="2" s="1"/>
  <c r="F85" i="2" s="1"/>
  <c r="F84" i="2" s="1"/>
  <c r="F82" i="2"/>
  <c r="F80" i="2"/>
  <c r="F72" i="2"/>
  <c r="F70" i="2"/>
  <c r="F67" i="2"/>
  <c r="F62" i="2"/>
  <c r="F61" i="2" s="1"/>
  <c r="F60" i="2" s="1"/>
  <c r="F59" i="2" s="1"/>
  <c r="F57" i="2"/>
  <c r="F55" i="2"/>
  <c r="F46" i="2"/>
  <c r="F45" i="2" s="1"/>
  <c r="F44" i="2" s="1"/>
  <c r="F43" i="2" s="1"/>
  <c r="F41" i="2"/>
  <c r="F40" i="2" s="1"/>
  <c r="F39" i="2" s="1"/>
  <c r="F38" i="2" s="1"/>
  <c r="F36" i="2"/>
  <c r="F35" i="2" s="1"/>
  <c r="F34" i="2" s="1"/>
  <c r="F31" i="2"/>
  <c r="F30" i="2" s="1"/>
  <c r="F29" i="2" s="1"/>
  <c r="F28" i="2" s="1"/>
  <c r="F27" i="2" s="1"/>
  <c r="F25" i="2"/>
  <c r="F21" i="2"/>
  <c r="F19" i="2"/>
  <c r="F13" i="2"/>
  <c r="F12" i="2" s="1"/>
  <c r="F11" i="2" s="1"/>
  <c r="F9" i="2"/>
  <c r="D13" i="4"/>
  <c r="D16" i="4"/>
  <c r="D11" i="4" l="1"/>
  <c r="D6" i="4"/>
  <c r="I193" i="2"/>
  <c r="I182" i="2"/>
  <c r="E98" i="5"/>
  <c r="F98" i="5" s="1"/>
  <c r="F19" i="5"/>
  <c r="F87" i="5"/>
  <c r="E86" i="5"/>
  <c r="F86" i="5" s="1"/>
  <c r="E110" i="5"/>
  <c r="F110" i="5" s="1"/>
  <c r="F111" i="5"/>
  <c r="E64" i="5"/>
  <c r="F64" i="5" s="1"/>
  <c r="F72" i="5"/>
  <c r="E47" i="5"/>
  <c r="F47" i="5" s="1"/>
  <c r="F48" i="5"/>
  <c r="G186" i="2"/>
  <c r="I186" i="2" s="1"/>
  <c r="I187" i="2"/>
  <c r="G174" i="2"/>
  <c r="I174" i="2" s="1"/>
  <c r="I175" i="2"/>
  <c r="G155" i="2"/>
  <c r="I156" i="2"/>
  <c r="G129" i="2"/>
  <c r="I129" i="2" s="1"/>
  <c r="I130" i="2"/>
  <c r="G120" i="2"/>
  <c r="I121" i="2"/>
  <c r="G104" i="2"/>
  <c r="I105" i="2"/>
  <c r="G94" i="2"/>
  <c r="I95" i="2"/>
  <c r="I82" i="2"/>
  <c r="I72" i="2"/>
  <c r="I67" i="2"/>
  <c r="I57" i="2"/>
  <c r="G45" i="2"/>
  <c r="I46" i="2"/>
  <c r="G35" i="2"/>
  <c r="I36" i="2"/>
  <c r="I25" i="2"/>
  <c r="I19" i="2"/>
  <c r="I209" i="2"/>
  <c r="I137" i="2"/>
  <c r="G147" i="2"/>
  <c r="I148" i="2"/>
  <c r="G111" i="2"/>
  <c r="I111" i="2" s="1"/>
  <c r="I112" i="2"/>
  <c r="G197" i="2"/>
  <c r="I197" i="2" s="1"/>
  <c r="I198" i="2"/>
  <c r="I191" i="2"/>
  <c r="I184" i="2"/>
  <c r="G177" i="2"/>
  <c r="I177" i="2" s="1"/>
  <c r="I178" i="2"/>
  <c r="G167" i="2"/>
  <c r="I168" i="2"/>
  <c r="G151" i="2"/>
  <c r="I152" i="2"/>
  <c r="G126" i="2"/>
  <c r="I126" i="2" s="1"/>
  <c r="I127" i="2"/>
  <c r="G114" i="2"/>
  <c r="I114" i="2" s="1"/>
  <c r="I115" i="2"/>
  <c r="G100" i="2"/>
  <c r="I101" i="2"/>
  <c r="G87" i="2"/>
  <c r="I88" i="2"/>
  <c r="I80" i="2"/>
  <c r="I70" i="2"/>
  <c r="G61" i="2"/>
  <c r="I62" i="2"/>
  <c r="I55" i="2"/>
  <c r="G40" i="2"/>
  <c r="I41" i="2"/>
  <c r="G30" i="2"/>
  <c r="I31" i="2"/>
  <c r="I21" i="2"/>
  <c r="G12" i="2"/>
  <c r="I13" i="2"/>
  <c r="I207" i="2"/>
  <c r="G215" i="2"/>
  <c r="I216" i="2"/>
  <c r="G18" i="2"/>
  <c r="E172" i="5"/>
  <c r="F172" i="5" s="1"/>
  <c r="G136" i="2"/>
  <c r="G190" i="2"/>
  <c r="F190" i="2"/>
  <c r="F189" i="2" s="1"/>
  <c r="J190" i="2"/>
  <c r="J139" i="2"/>
  <c r="F18" i="2"/>
  <c r="F17" i="2" s="1"/>
  <c r="F16" i="2" s="1"/>
  <c r="F15" i="2" s="1"/>
  <c r="G17" i="2"/>
  <c r="J18" i="2"/>
  <c r="J17" i="2" s="1"/>
  <c r="J16" i="2" s="1"/>
  <c r="J15" i="2" s="1"/>
  <c r="J137" i="2"/>
  <c r="F135" i="2"/>
  <c r="F134" i="2" s="1"/>
  <c r="F133" i="2" s="1"/>
  <c r="J204" i="2"/>
  <c r="J203" i="2" s="1"/>
  <c r="J202" i="2" s="1"/>
  <c r="J201" i="2" s="1"/>
  <c r="J200" i="2" s="1"/>
  <c r="G204" i="2"/>
  <c r="F204" i="2"/>
  <c r="F203" i="2" s="1"/>
  <c r="F202" i="2" s="1"/>
  <c r="F201" i="2" s="1"/>
  <c r="F200" i="2" s="1"/>
  <c r="J67" i="2"/>
  <c r="J66" i="2" s="1"/>
  <c r="J54" i="2"/>
  <c r="J53" i="2" s="1"/>
  <c r="G54" i="2"/>
  <c r="G66" i="2"/>
  <c r="J79" i="2"/>
  <c r="G79" i="2"/>
  <c r="J98" i="2"/>
  <c r="J97" i="2" s="1"/>
  <c r="J90" i="2" s="1"/>
  <c r="J125" i="2"/>
  <c r="J124" i="2" s="1"/>
  <c r="J123" i="2" s="1"/>
  <c r="J110" i="2"/>
  <c r="J109" i="2" s="1"/>
  <c r="J108" i="2" s="1"/>
  <c r="G125" i="2"/>
  <c r="G110" i="2"/>
  <c r="F158" i="2"/>
  <c r="F173" i="2"/>
  <c r="F181" i="2"/>
  <c r="F180" i="2" s="1"/>
  <c r="J158" i="2"/>
  <c r="J142" i="2"/>
  <c r="J141" i="2" s="1"/>
  <c r="J181" i="2"/>
  <c r="J180" i="2" s="1"/>
  <c r="J189" i="2"/>
  <c r="G181" i="2"/>
  <c r="G189" i="2"/>
  <c r="I189" i="2" s="1"/>
  <c r="J173" i="2"/>
  <c r="G173" i="2"/>
  <c r="I173" i="2" s="1"/>
  <c r="F142" i="2"/>
  <c r="F141" i="2" s="1"/>
  <c r="F125" i="2"/>
  <c r="F124" i="2" s="1"/>
  <c r="F123" i="2" s="1"/>
  <c r="F110" i="2"/>
  <c r="F109" i="2" s="1"/>
  <c r="F108" i="2" s="1"/>
  <c r="F98" i="2"/>
  <c r="F97" i="2" s="1"/>
  <c r="F90" i="2" s="1"/>
  <c r="F79" i="2"/>
  <c r="F66" i="2"/>
  <c r="F54" i="2"/>
  <c r="F53" i="2" s="1"/>
  <c r="D22" i="4"/>
  <c r="C16" i="4"/>
  <c r="E16" i="4" s="1"/>
  <c r="C7" i="4"/>
  <c r="F7" i="4" s="1"/>
  <c r="C25" i="4"/>
  <c r="C23" i="4"/>
  <c r="C13" i="4"/>
  <c r="C11" i="4" s="1"/>
  <c r="D5" i="4" l="1"/>
  <c r="C6" i="4"/>
  <c r="C5" i="4" s="1"/>
  <c r="E13" i="4"/>
  <c r="F13" i="4"/>
  <c r="F16" i="4"/>
  <c r="E25" i="4"/>
  <c r="F25" i="4"/>
  <c r="E7" i="4"/>
  <c r="E23" i="4"/>
  <c r="F23" i="4"/>
  <c r="E6" i="4"/>
  <c r="F6" i="4"/>
  <c r="E11" i="4"/>
  <c r="F11" i="4"/>
  <c r="I190" i="2"/>
  <c r="I167" i="2"/>
  <c r="I166" i="2" s="1"/>
  <c r="G166" i="2"/>
  <c r="G158" i="2" s="1"/>
  <c r="I158" i="2" s="1"/>
  <c r="G180" i="2"/>
  <c r="I180" i="2" s="1"/>
  <c r="I181" i="2"/>
  <c r="G109" i="2"/>
  <c r="I110" i="2"/>
  <c r="I79" i="2"/>
  <c r="I66" i="2"/>
  <c r="G16" i="2"/>
  <c r="I17" i="2"/>
  <c r="G135" i="2"/>
  <c r="I136" i="2"/>
  <c r="I18" i="2"/>
  <c r="G214" i="2"/>
  <c r="I215" i="2"/>
  <c r="G29" i="2"/>
  <c r="I30" i="2"/>
  <c r="G39" i="2"/>
  <c r="I40" i="2"/>
  <c r="G124" i="2"/>
  <c r="I125" i="2"/>
  <c r="G53" i="2"/>
  <c r="I53" i="2" s="1"/>
  <c r="I54" i="2"/>
  <c r="G203" i="2"/>
  <c r="I204" i="2"/>
  <c r="G11" i="2"/>
  <c r="I12" i="2"/>
  <c r="G60" i="2"/>
  <c r="I61" i="2"/>
  <c r="G86" i="2"/>
  <c r="I87" i="2"/>
  <c r="G99" i="2"/>
  <c r="I100" i="2"/>
  <c r="G150" i="2"/>
  <c r="I150" i="2" s="1"/>
  <c r="I151" i="2"/>
  <c r="G143" i="2"/>
  <c r="I147" i="2"/>
  <c r="G34" i="2"/>
  <c r="I35" i="2"/>
  <c r="G44" i="2"/>
  <c r="I45" i="2"/>
  <c r="G93" i="2"/>
  <c r="I94" i="2"/>
  <c r="G103" i="2"/>
  <c r="I103" i="2" s="1"/>
  <c r="I104" i="2"/>
  <c r="G119" i="2"/>
  <c r="I120" i="2"/>
  <c r="G154" i="2"/>
  <c r="I154" i="2" s="1"/>
  <c r="I155" i="2"/>
  <c r="C22" i="4"/>
  <c r="E22" i="4" s="1"/>
  <c r="F107" i="2"/>
  <c r="J107" i="2"/>
  <c r="F65" i="2"/>
  <c r="F64" i="2" s="1"/>
  <c r="F33" i="2" s="1"/>
  <c r="J65" i="2"/>
  <c r="J64" i="2" s="1"/>
  <c r="J33" i="2" s="1"/>
  <c r="G65" i="2"/>
  <c r="J136" i="2"/>
  <c r="J135" i="2" s="1"/>
  <c r="J134" i="2" s="1"/>
  <c r="J133" i="2" s="1"/>
  <c r="J132" i="2" s="1"/>
  <c r="F132" i="2"/>
  <c r="F172" i="2"/>
  <c r="F171" i="2" s="1"/>
  <c r="F170" i="2" s="1"/>
  <c r="J172" i="2"/>
  <c r="J171" i="2" s="1"/>
  <c r="J170" i="2" s="1"/>
  <c r="G172" i="2"/>
  <c r="F22" i="4" l="1"/>
  <c r="E5" i="4"/>
  <c r="F5" i="4"/>
  <c r="D31" i="4"/>
  <c r="I34" i="2"/>
  <c r="G118" i="2"/>
  <c r="I119" i="2"/>
  <c r="G92" i="2"/>
  <c r="I93" i="2"/>
  <c r="G43" i="2"/>
  <c r="I43" i="2" s="1"/>
  <c r="I44" i="2"/>
  <c r="I143" i="2"/>
  <c r="G142" i="2"/>
  <c r="I99" i="2"/>
  <c r="G98" i="2"/>
  <c r="G85" i="2"/>
  <c r="I86" i="2"/>
  <c r="G59" i="2"/>
  <c r="I59" i="2" s="1"/>
  <c r="I60" i="2"/>
  <c r="G10" i="2"/>
  <c r="I11" i="2"/>
  <c r="G202" i="2"/>
  <c r="I203" i="2"/>
  <c r="G123" i="2"/>
  <c r="I123" i="2" s="1"/>
  <c r="I124" i="2"/>
  <c r="G38" i="2"/>
  <c r="I38" i="2" s="1"/>
  <c r="I39" i="2"/>
  <c r="G28" i="2"/>
  <c r="I29" i="2"/>
  <c r="G213" i="2"/>
  <c r="I214" i="2"/>
  <c r="G171" i="2"/>
  <c r="I172" i="2"/>
  <c r="G64" i="2"/>
  <c r="I65" i="2"/>
  <c r="G134" i="2"/>
  <c r="I135" i="2"/>
  <c r="G15" i="2"/>
  <c r="I15" i="2" s="1"/>
  <c r="I16" i="2"/>
  <c r="G108" i="2"/>
  <c r="I109" i="2"/>
  <c r="C31" i="4"/>
  <c r="F8" i="2"/>
  <c r="F218" i="2" s="1"/>
  <c r="J8" i="2"/>
  <c r="J218" i="2" s="1"/>
  <c r="E31" i="4" l="1"/>
  <c r="F31" i="4"/>
  <c r="G33" i="2"/>
  <c r="I33" i="2" s="1"/>
  <c r="G97" i="2"/>
  <c r="I98" i="2"/>
  <c r="G141" i="2"/>
  <c r="I141" i="2" s="1"/>
  <c r="I142" i="2"/>
  <c r="I108" i="2"/>
  <c r="G133" i="2"/>
  <c r="I134" i="2"/>
  <c r="I64" i="2"/>
  <c r="G170" i="2"/>
  <c r="I170" i="2" s="1"/>
  <c r="I171" i="2"/>
  <c r="G212" i="2"/>
  <c r="I213" i="2"/>
  <c r="G27" i="2"/>
  <c r="I27" i="2" s="1"/>
  <c r="I28" i="2"/>
  <c r="G201" i="2"/>
  <c r="I202" i="2"/>
  <c r="G9" i="2"/>
  <c r="I10" i="2"/>
  <c r="G84" i="2"/>
  <c r="I84" i="2" s="1"/>
  <c r="I85" i="2"/>
  <c r="G91" i="2"/>
  <c r="I91" i="2" s="1"/>
  <c r="I92" i="2"/>
  <c r="G117" i="2"/>
  <c r="I117" i="2" s="1"/>
  <c r="I118" i="2"/>
  <c r="G107" i="2" l="1"/>
  <c r="I107" i="2" s="1"/>
  <c r="I9" i="2"/>
  <c r="G8" i="2"/>
  <c r="G200" i="2"/>
  <c r="I200" i="2" s="1"/>
  <c r="I201" i="2"/>
  <c r="G211" i="2"/>
  <c r="I211" i="2" s="1"/>
  <c r="I212" i="2"/>
  <c r="I133" i="2"/>
  <c r="G132" i="2"/>
  <c r="I132" i="2" s="1"/>
  <c r="G90" i="2"/>
  <c r="I90" i="2" s="1"/>
  <c r="I97" i="2"/>
  <c r="G218" i="2" l="1"/>
  <c r="I218" i="2" s="1"/>
  <c r="I8" i="2"/>
</calcChain>
</file>

<file path=xl/sharedStrings.xml><?xml version="1.0" encoding="utf-8"?>
<sst xmlns="http://schemas.openxmlformats.org/spreadsheetml/2006/main" count="1539" uniqueCount="289">
  <si>
    <t>Код бюджетной квалификации</t>
  </si>
  <si>
    <t>Доходы (Вид налога)</t>
  </si>
  <si>
    <t>000 100 00000 00 0000 000</t>
  </si>
  <si>
    <t>Доходы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</si>
  <si>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</si>
  <si>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</si>
  <si>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</si>
  <si>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</si>
  <si>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</si>
  <si>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</si>
  <si>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</si>
  <si>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</si>
  <si>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</si>
  <si>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182 106 06000 00 0000 110</t>
  </si>
  <si>
    <t>ЗЕМЕЛЬНЫЙ НАЛОГ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</si>
  <si>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</si>
  <si>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</si>
  <si>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</si>
  <si>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</si>
  <si>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</si>
  <si>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</si>
  <si>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</si>
  <si>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</si>
  <si>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</si>
  <si>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650 202 01001 10 0000 151</t>
  </si>
  <si>
    <t>650 202 03003 10 0000 151</t>
  </si>
  <si>
    <t>650 202 03015 10 0000 151</t>
  </si>
  <si>
    <t>Всего доходов:</t>
  </si>
  <si>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</si>
  <si>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</si>
  <si>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</si>
  <si>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</si>
  <si>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</si>
  <si>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</si>
  <si>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</si>
  <si>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</si>
  <si>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</si>
  <si>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</si>
  <si>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</si>
  <si>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</si>
  <si>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</si>
  <si>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</si>
  <si>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</si>
  <si>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</si>
  <si>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</si>
  <si>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</si>
  <si>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</si>
  <si>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</si>
  <si>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Прочие межбюджетные трансферты общего характера</t>
  </si>
  <si>
    <t>ППП</t>
  </si>
  <si>
    <t>000</t>
  </si>
  <si>
    <t>0400000</t>
  </si>
  <si>
    <t>0407061</t>
  </si>
  <si>
    <t>0500000</t>
  </si>
  <si>
    <t>0510000</t>
  </si>
  <si>
    <t>0550000</t>
  </si>
  <si>
    <t>0550059</t>
  </si>
  <si>
    <t>0590000</t>
  </si>
  <si>
    <t>0590059</t>
  </si>
  <si>
    <t>0517061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</si>
  <si>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</si>
  <si>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</si>
  <si>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тыс. рублей</t>
  </si>
  <si>
    <t>0600000</t>
  </si>
  <si>
    <t>0610000</t>
  </si>
  <si>
    <t>0610059</t>
  </si>
  <si>
    <t>0000000</t>
  </si>
  <si>
    <t>2517040</t>
  </si>
  <si>
    <t>121</t>
  </si>
  <si>
    <t>2510204</t>
  </si>
  <si>
    <t>122</t>
  </si>
  <si>
    <t>244</t>
  </si>
  <si>
    <t>852</t>
  </si>
  <si>
    <t>1417020</t>
  </si>
  <si>
    <t>870</t>
  </si>
  <si>
    <t>1312104</t>
  </si>
  <si>
    <t>1327061</t>
  </si>
  <si>
    <t>2202119</t>
  </si>
  <si>
    <t>2312134</t>
  </si>
  <si>
    <t>2510240</t>
  </si>
  <si>
    <t>111</t>
  </si>
  <si>
    <t>112</t>
  </si>
  <si>
    <t>5005118</t>
  </si>
  <si>
    <t>1412108</t>
  </si>
  <si>
    <t>1422123</t>
  </si>
  <si>
    <t>1712128</t>
  </si>
  <si>
    <t>242</t>
  </si>
  <si>
    <t>1272108</t>
  </si>
  <si>
    <t>1222108</t>
  </si>
  <si>
    <t>1262120</t>
  </si>
  <si>
    <t>1517061</t>
  </si>
  <si>
    <t>КУЛЬТУРА, КИНЕМАТОГРАФИЯ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</si>
  <si>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</si>
  <si>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</si>
  <si>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540</t>
  </si>
  <si>
    <t>2517080</t>
  </si>
  <si>
    <t>Расходы на содержание главы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</si>
  <si>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</si>
  <si>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</si>
  <si>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</si>
  <si>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</si>
  <si>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</si>
  <si>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Управление Резервным фондом</t>
  </si>
  <si>
    <t>Резервные средства</t>
  </si>
  <si>
    <t>Расходы городских и сельских поселений по софинансированию муниципальных программ</t>
  </si>
  <si>
    <t>Мероприятия по профилактике правонарушений в сфере безопасности дорожного движения</t>
  </si>
  <si>
    <t>Реализация мероприятий развития российского казачества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</si>
  <si>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</si>
  <si>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2510059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</si>
  <si>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</si>
  <si>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</si>
  <si>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Прочие мероприятия органов местного самоуправления</t>
  </si>
  <si>
    <t>Субвенции на осуществление первичного воинского учета на территориях , где отсутствуют военные комиссариаты (федеральный бюджет)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</si>
  <si>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 за счет средств бюджета автономного округа</t>
  </si>
  <si>
    <t>1315931</t>
  </si>
  <si>
    <t>Общеэкономические вопросы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</si>
  <si>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</si>
  <si>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0715604</t>
  </si>
  <si>
    <t>1710059</t>
  </si>
  <si>
    <t>Закупка товаров, работ, услуг в сфере информационно-коммуникационных технологий</t>
  </si>
  <si>
    <t>Услуги в области информационных технологий</t>
  </si>
  <si>
    <t>Жилищное хозяйство</t>
  </si>
  <si>
    <t>Расходы местного бюджета на софинансирование государственных программ</t>
  </si>
  <si>
    <t>1217060</t>
  </si>
  <si>
    <t>Закупка товаров, работ, услуг в целях капитального ремонта государственного (муниципального) имущества</t>
  </si>
  <si>
    <t>243</t>
  </si>
  <si>
    <t>Реализация мероприятий муниципальной программы</t>
  </si>
  <si>
    <t>3302108</t>
  </si>
  <si>
    <t>Субсидии на модернизацию общедоступных муниципальных библиотек</t>
  </si>
  <si>
    <t>0515418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</si>
  <si>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</t>
  </si>
  <si>
    <t>0555471</t>
  </si>
  <si>
    <t>0595471</t>
  </si>
  <si>
    <t>Расходы по переданным полномочиям поселениями</t>
  </si>
  <si>
    <t>Иные межбюджетные трансферты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</si>
  <si>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 видов расходов классификации расходов бюджета сельского поселения Светлый в ведомственной структуре расходов на 2015 год</t>
  </si>
  <si>
    <t>тыс.руб.</t>
  </si>
  <si>
    <t>Распределение бюджетных ассигнований по разделам, подразделам классификации расходов бюджета сельского поселения Светлый на 2015 год</t>
  </si>
  <si>
    <t/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</si>
  <si>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</si>
  <si>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</si>
  <si>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</si>
  <si>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</si>
  <si>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Подпрограмма "Обеспечение прав граждан на доступ к культурным ценностям и информации"</t>
  </si>
  <si>
    <t>Подпрограмма  «Библиотечное дело»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</si>
  <si>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</si>
  <si>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</si>
  <si>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</si>
  <si>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</si>
  <si>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 «Народное творчество и традиционная культура»</t>
  </si>
  <si>
    <t>Подпрограмма "Развитие массовой физической культуры и спорта"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</si>
  <si>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</si>
  <si>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</si>
  <si>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</si>
  <si>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</si>
  <si>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</si>
  <si>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</si>
  <si>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0700000</t>
  </si>
  <si>
    <t>Подпрограмма "Содействие трудоустройству граждан"</t>
  </si>
  <si>
    <t>0710000</t>
  </si>
  <si>
    <t>1200000</t>
  </si>
  <si>
    <t>Подпрограмма "Создание условий для обеспечения качественными коммунальными услугами"</t>
  </si>
  <si>
    <t>1210000</t>
  </si>
  <si>
    <t>Подпрограмма "Содействие проведению капитального ремонта многоквартирных домов"</t>
  </si>
  <si>
    <t>1220000</t>
  </si>
  <si>
    <t>Подпрограмма "Повышение энергоэффективности в отраслях экономики"</t>
  </si>
  <si>
    <t>1260000</t>
  </si>
  <si>
    <t>Подпрограмма "Обеспечение реализации государственной программы"</t>
  </si>
  <si>
    <t>1270000</t>
  </si>
  <si>
    <t>1300000</t>
  </si>
  <si>
    <t>Подпрограмма "Профилактика правонарушений"</t>
  </si>
  <si>
    <t>1310000</t>
  </si>
  <si>
    <t>Подпрограмма "Профилактика незаконного оборота и потребления наркотических средств и психотропных веществ"</t>
  </si>
  <si>
    <t>1320000</t>
  </si>
  <si>
    <t>1400000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</si>
  <si>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</si>
  <si>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1410000</t>
  </si>
  <si>
    <t>Подпрограмма "Укрепление пожарной безопасности"</t>
  </si>
  <si>
    <t>1420000</t>
  </si>
  <si>
    <t>1500000</t>
  </si>
  <si>
    <t>Подпрограмма "Регулирование качества окружающей среды"</t>
  </si>
  <si>
    <t>1510000</t>
  </si>
  <si>
    <t>1700000</t>
  </si>
  <si>
    <t>Подпрограмма «Развитие информационного сообщества и обеспечение деятельности органов местного самоуправления»</t>
  </si>
  <si>
    <t>1710000</t>
  </si>
  <si>
    <t>2200000</t>
  </si>
  <si>
    <t>2300000</t>
  </si>
  <si>
    <t>Подпрограмма «Профилактика экстремизма»</t>
  </si>
  <si>
    <t>2310000</t>
  </si>
  <si>
    <t>2500000</t>
  </si>
  <si>
    <t>2510000</t>
  </si>
  <si>
    <t>Межбюджетные трансферты</t>
  </si>
  <si>
    <t>500</t>
  </si>
  <si>
    <t>Муниципальная программа "Благоустройство территории сельского поселения Светлый"</t>
  </si>
  <si>
    <t>3300000</t>
  </si>
  <si>
    <t>Непрограммные расходы</t>
  </si>
  <si>
    <t>5000000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</si>
  <si>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2015 год.</t>
  </si>
  <si>
    <t>Муниципальная программа "Содействие занятости населения в Березовском районе на 2014-2020 годы"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</si>
  <si>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2015 год</t>
  </si>
  <si>
    <t>Доходы бюджета сельского поселения Светлый на 2015 год</t>
  </si>
  <si>
    <t>000 202 01000 00 0000 151</t>
  </si>
  <si>
    <t>000 202 03000 00 0000 151</t>
  </si>
  <si>
    <t>000 202 04000 00 0000 151</t>
  </si>
  <si>
    <t>650 202 04999 10 0000 151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</si>
  <si>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</si>
  <si>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</si>
  <si>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</si>
  <si>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</si>
  <si>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0717061</t>
  </si>
  <si>
    <t>Дорожное хозяйство (дорожные фонды)</t>
  </si>
  <si>
    <t>Реализация мероприятий муниципальной программы  «Управление муниципальным имуществом в Березовском районе на 2014-2018 годы»</t>
  </si>
  <si>
    <t>Реализация мероприятий муниципальной программы "Защита населения и территорий от чрезвычайных ситуаций, обеспечение пожарной безопасности в Березовском районе на 2014-2020 годы"</t>
  </si>
  <si>
    <t>Реализация мероприятий по укрепления пожарной безопасности в Березовском районе</t>
  </si>
  <si>
    <t>Реализация мероприятий муниципальной программы "Развитие жилищно-коммунального комплекса и повышение энергетической эффективности в Березовском районе на 2014-2020 годы"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</si>
  <si>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</si>
  <si>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</si>
  <si>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</si>
  <si>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</si>
  <si>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</si>
  <si>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</si>
  <si>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Муниципальная программа "Совершенствование муниципального управления сельского поселения Светлый на 2014 год и плановый период 2015-2018 годов"</t>
  </si>
  <si>
    <t>Подпрограмма "Совершенствование системы управления в администрации сельского поселения Светлый"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</si>
  <si>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Светлый на 2014 – 2020 годы"</t>
  </si>
  <si>
    <t>Муниципальная программа  "Доступная среда в сельском поселении Светлый на 2014 – 2017 годы"</t>
  </si>
  <si>
    <t>Муниципальная программа "Обеспечение прав и законных интересов населения сельского поселения Светлый в отдельных сферах жизнедеятельности в 2014-2020 годах"</t>
  </si>
  <si>
    <t>Муниципальная программа "Обеспечение экологической безопасности сельского поселения Светлый на 2014-2020 годы"</t>
  </si>
  <si>
    <t>Муниципальная программа «Управление муниципальным имуществом в сельском поселении Светлый на 2014-2018 годы»</t>
  </si>
  <si>
    <t>Реализация мероприятий муниципальной программы  «Управление муниципальным имуществом в сельском поселении Светлый на 2014-2018 годы»</t>
  </si>
  <si>
    <t>Муниципальная программа «О реализации государственной политики по профилактике экстремизма и развитию российского казачества в сельском поселении Светлый на 2014-2018 годы»</t>
  </si>
  <si>
    <t>Реализация мероприятий муниципальной программы "Защита населения и территорий от чрезвычайных ситуаций, обеспечение пожарной безопасности в сельском поселении Светлый на 2014-2020 годы"</t>
  </si>
  <si>
    <t>Реализация мероприятий по укрепления пожарной безопасности в сельском поселении Светлый</t>
  </si>
  <si>
    <t>Муниципальная программа «Информационное общество сельского поселения Светлый на 2014-2018 годы»</t>
  </si>
  <si>
    <t>Муниципальная программа "Развитие жилищно-коммунального комплекса и повышение энергетической эффективности в сельском поселении Светлый на 2014 – 2020 годы"</t>
  </si>
  <si>
    <t>Реализация мероприятий муниципальной программы "Развитие жилищно-коммунального комплекса и повышение энергетической эффективности в сельском поселении Светлый на 2014-2020 годы"</t>
  </si>
  <si>
    <t>Муниципальная программа "Развитие культуры и туризма в сельском поселении Светлый на 2014-2018 годы"</t>
  </si>
  <si>
    <t>Муниципальная программа "Развитие физической культуры, спорта и молодежной политики в сельском поселении Светлый на 2014-2018 годы"</t>
  </si>
  <si>
    <t>Реализация мероприятий муниципальной программы "Развитие жилищно-коммунального комплекса и повышение энергетической эффективности в сельском поселении Светлый, на 2014-2020 годы"</t>
  </si>
  <si>
    <t>Уточненный план</t>
  </si>
  <si>
    <t>182 106 06043 10 1000 110</t>
  </si>
  <si>
    <t>182 106 06033 10 1000 110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</si>
  <si>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</si>
  <si>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</si>
  <si>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Социальное обеспечение и иные выплаты населению</t>
  </si>
  <si>
    <t>Иные выплаты населению</t>
  </si>
  <si>
    <t>Исполнение судебных актов</t>
  </si>
  <si>
    <t>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ХМАО-Югре на 2014-2020 годы"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</si>
  <si>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</si>
  <si>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0590060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</si>
  <si>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</si>
  <si>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</si>
  <si>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651 202 04012 10 0000 151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</si>
  <si>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</si>
  <si>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Муниципальная программа "Социальная поддержка жителей Березовского района на 2014 – 2018 годы"</t>
  </si>
  <si>
    <t>Подпрограмма "Дети Югры"</t>
  </si>
  <si>
    <t>Мероприятия по организации отдыха и оздоровления детей</t>
  </si>
  <si>
    <t>%</t>
  </si>
  <si>
    <t>исполнено за I полугодие</t>
  </si>
  <si>
    <t>% исполнения</t>
  </si>
  <si>
    <t>согласно сводной росписи расходов бюджета  за I полугодие 2015 года</t>
  </si>
  <si>
    <t>Исполнено за I полугодие 2015 года</t>
  </si>
  <si>
    <t>неисполнено</t>
  </si>
  <si>
    <t>Неисполнено</t>
  </si>
  <si>
    <t>Источники внутреннего финансирования дефицита бюджета сельского поселения Светлый на 2015 год</t>
  </si>
  <si>
    <t>Код  главного администратора</t>
  </si>
  <si>
    <t>Код группы, подгруппы, статьи и вида источников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</si>
  <si>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</si>
  <si>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администрация сельского поселения Светлый</t>
  </si>
  <si>
    <t>01 05 00 00 00 0000 000</t>
  </si>
  <si>
    <t xml:space="preserve">Изменение остатков  средств на счетах по учету средств бюджета </t>
  </si>
  <si>
    <t>01 05 02 01 01 0000 510</t>
  </si>
  <si>
    <t>Увеличение прочих остатков денежных средств бюджетов</t>
  </si>
  <si>
    <t>01 05 02 01 01 0000 610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</si>
  <si>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</si>
  <si>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</si>
  <si>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Согласно сводной росписи расходов бюджета  за I полугодие 2015 года</t>
  </si>
  <si>
    <t>182 101 02020 01 0000 110</t>
  </si>
  <si>
    <t>182 101 02030 01 0000 110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</si>
  <si>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</si>
  <si>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</si>
  <si>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отклонение от плана в абсол. выражении</t>
  </si>
  <si>
    <t>650 117 01050 10 0000 180</t>
  </si>
  <si>
    <t>Невыясненные поступления, зачисляемые в бюджеты поселений</t>
  </si>
  <si>
    <t>Приложение 1                                                                            к  решению Совета депутатов сельского поселения Светлый       от 30.09.2015 №113</t>
  </si>
  <si>
    <t>Приложение 2                                                                                                                             к  решению Совета депутатов сельского поселения Светлый       от 30.09.2015 №113</t>
  </si>
  <si>
    <t>Приложение 3                                                             к  решению Совета депутатов сельского поселения Светлый       от 30.09.2015 №113</t>
  </si>
  <si>
    <t>Приложение 4                                                           к  решению Совета депутатов сельского поселения Светлый       от 30.09.2015 №113</t>
  </si>
  <si>
    <t>Приложение 5                                                                                                           к  решению Совета депутатов сельского поселения Светлый       от 30.09.2015 №113</t>
  </si>
  <si>
    <t>Приложение 6                                                                                                                  к  решению Совета депутатов сельского поселения Светлый       от 30.09.2015 №113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</si>
</sst>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"/>
    <numFmt numFmtId="165" formatCode="000"/>
    <numFmt numFmtId="166" formatCode="00"/>
    <numFmt numFmtId="167" formatCode="0000000"/>
    <numFmt numFmtId="168" formatCode="0000"/>
    <numFmt numFmtId="169" formatCode="000;;"/>
    <numFmt numFmtId="170" formatCode="00;;"/>
    <numFmt numFmtId="171" formatCode="#,##0.0_ ;[Red]\-#,##0.0\ "/>
    <numFmt numFmtId="172" formatCode="#,##0.00;[Red]\-#,##0.00;0.00"/>
    <numFmt numFmtId="173" formatCode="#,##0.00_ ;[Red]\-#,##0.00\ "/>
    <numFmt numFmtId="174" formatCode="#,##0.000;[Red]\-#,##0.000;0.000"/>
    <numFmt numFmtId="175" formatCode="#,##0;[Red]\-#,##0;0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26">
    <xf numFmtId="0" fontId="0" fillId="0" borderId="0" xfId="0"/>
    <xf numFmtId="0" fontId="5" fillId="0" borderId="0" xfId="0" applyFont="1" applyAlignment="1">
      <alignment horizontal="right" vertical="center" wrapText="1"/>
    </xf>
    <xf numFmtId="0" fontId="0" fillId="0" borderId="0" xfId="0" applyFill="1"/>
    <xf numFmtId="0" fontId="8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 wrapText="1"/>
    </xf>
    <xf numFmtId="0" fontId="8" fillId="0" borderId="0" xfId="0" applyFont="1" applyFill="1" applyAlignment="1">
      <alignment horizontal="right"/>
    </xf>
    <xf numFmtId="0" fontId="1" fillId="0" borderId="0" xfId="0" applyFont="1" applyFill="1"/>
    <xf numFmtId="0" fontId="13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12" fillId="2" borderId="1" xfId="2" applyNumberFormat="1" applyFont="1" applyFill="1" applyBorder="1" applyAlignment="1" applyProtection="1">
      <alignment horizontal="center"/>
      <protection hidden="1"/>
    </xf>
    <xf numFmtId="0" fontId="12" fillId="2" borderId="2" xfId="2" applyNumberFormat="1" applyFont="1" applyFill="1" applyBorder="1" applyAlignment="1" applyProtection="1">
      <alignment horizontal="center"/>
      <protection hidden="1"/>
    </xf>
    <xf numFmtId="165" fontId="11" fillId="2" borderId="7" xfId="2" applyNumberFormat="1" applyFont="1" applyFill="1" applyBorder="1" applyAlignment="1" applyProtection="1">
      <alignment horizontal="center" vertical="center"/>
      <protection hidden="1"/>
    </xf>
    <xf numFmtId="166" fontId="11" fillId="2" borderId="7" xfId="2" applyNumberFormat="1" applyFont="1" applyFill="1" applyBorder="1" applyAlignment="1" applyProtection="1">
      <alignment horizontal="right" vertical="center"/>
      <protection hidden="1"/>
    </xf>
    <xf numFmtId="166" fontId="11" fillId="2" borderId="7" xfId="2" applyNumberFormat="1" applyFont="1" applyFill="1" applyBorder="1" applyAlignment="1" applyProtection="1">
      <alignment horizontal="left" vertical="center"/>
      <protection hidden="1"/>
    </xf>
    <xf numFmtId="167" fontId="11" fillId="2" borderId="7" xfId="2" applyNumberFormat="1" applyFont="1" applyFill="1" applyBorder="1" applyAlignment="1" applyProtection="1">
      <alignment horizontal="center" vertical="center"/>
      <protection hidden="1"/>
    </xf>
    <xf numFmtId="165" fontId="11" fillId="2" borderId="4" xfId="2" applyNumberFormat="1" applyFont="1" applyFill="1" applyBorder="1" applyAlignment="1" applyProtection="1">
      <alignment horizontal="center" vertical="center"/>
      <protection hidden="1"/>
    </xf>
    <xf numFmtId="165" fontId="11" fillId="2" borderId="11" xfId="2" applyNumberFormat="1" applyFont="1" applyFill="1" applyBorder="1" applyAlignment="1" applyProtection="1">
      <alignment horizontal="center" vertical="center"/>
      <protection hidden="1"/>
    </xf>
    <xf numFmtId="166" fontId="11" fillId="2" borderId="11" xfId="2" applyNumberFormat="1" applyFont="1" applyFill="1" applyBorder="1" applyAlignment="1" applyProtection="1">
      <alignment horizontal="right" vertical="center"/>
      <protection hidden="1"/>
    </xf>
    <xf numFmtId="166" fontId="11" fillId="2" borderId="11" xfId="2" applyNumberFormat="1" applyFont="1" applyFill="1" applyBorder="1" applyAlignment="1" applyProtection="1">
      <alignment horizontal="left" vertical="center"/>
      <protection hidden="1"/>
    </xf>
    <xf numFmtId="167" fontId="11" fillId="2" borderId="11" xfId="2" applyNumberFormat="1" applyFont="1" applyFill="1" applyBorder="1" applyAlignment="1" applyProtection="1">
      <alignment horizontal="center" vertical="center"/>
      <protection hidden="1"/>
    </xf>
    <xf numFmtId="165" fontId="11" fillId="2" borderId="10" xfId="2" applyNumberFormat="1" applyFont="1" applyFill="1" applyBorder="1" applyAlignment="1" applyProtection="1">
      <alignment horizontal="center" vertical="center"/>
      <protection hidden="1"/>
    </xf>
    <xf numFmtId="165" fontId="11" fillId="2" borderId="14" xfId="2" applyNumberFormat="1" applyFont="1" applyFill="1" applyBorder="1" applyAlignment="1" applyProtection="1">
      <alignment horizontal="left" vertical="center" wrapText="1"/>
      <protection hidden="1"/>
    </xf>
    <xf numFmtId="165" fontId="11" fillId="2" borderId="13" xfId="2" applyNumberFormat="1" applyFont="1" applyFill="1" applyBorder="1" applyAlignment="1" applyProtection="1">
      <alignment horizontal="left" vertical="center" wrapText="1"/>
      <protection hidden="1"/>
    </xf>
    <xf numFmtId="167" fontId="11" fillId="2" borderId="7" xfId="2" applyNumberFormat="1" applyFont="1" applyFill="1" applyBorder="1" applyAlignment="1" applyProtection="1">
      <alignment horizontal="center" vertical="center"/>
      <protection hidden="1"/>
    </xf>
    <xf numFmtId="0" fontId="12" fillId="2" borderId="1" xfId="2" applyNumberFormat="1" applyFont="1" applyFill="1" applyBorder="1" applyAlignment="1" applyProtection="1">
      <alignment horizontal="center"/>
      <protection hidden="1"/>
    </xf>
    <xf numFmtId="0" fontId="12" fillId="2" borderId="2" xfId="2" applyNumberFormat="1" applyFont="1" applyFill="1" applyBorder="1" applyAlignment="1" applyProtection="1">
      <alignment horizontal="center"/>
      <protection hidden="1"/>
    </xf>
    <xf numFmtId="168" fontId="11" fillId="2" borderId="20" xfId="2" applyNumberFormat="1" applyFont="1" applyFill="1" applyBorder="1" applyAlignment="1" applyProtection="1">
      <alignment wrapText="1"/>
      <protection hidden="1"/>
    </xf>
    <xf numFmtId="166" fontId="11" fillId="2" borderId="18" xfId="2" applyNumberFormat="1" applyFont="1" applyFill="1" applyBorder="1" applyAlignment="1" applyProtection="1">
      <protection hidden="1"/>
    </xf>
    <xf numFmtId="168" fontId="11" fillId="2" borderId="14" xfId="2" applyNumberFormat="1" applyFont="1" applyFill="1" applyBorder="1" applyAlignment="1" applyProtection="1">
      <alignment wrapText="1"/>
      <protection hidden="1"/>
    </xf>
    <xf numFmtId="166" fontId="11" fillId="2" borderId="7" xfId="2" applyNumberFormat="1" applyFont="1" applyFill="1" applyBorder="1" applyAlignment="1" applyProtection="1">
      <protection hidden="1"/>
    </xf>
    <xf numFmtId="168" fontId="11" fillId="2" borderId="13" xfId="2" applyNumberFormat="1" applyFont="1" applyFill="1" applyBorder="1" applyAlignment="1" applyProtection="1">
      <alignment wrapText="1"/>
      <protection hidden="1"/>
    </xf>
    <xf numFmtId="166" fontId="11" fillId="2" borderId="11" xfId="2" applyNumberFormat="1" applyFont="1" applyFill="1" applyBorder="1" applyAlignment="1" applyProtection="1">
      <protection hidden="1"/>
    </xf>
    <xf numFmtId="0" fontId="9" fillId="0" borderId="4" xfId="0" applyFont="1" applyBorder="1" applyAlignment="1">
      <alignment horizontal="center" vertical="center" wrapText="1"/>
    </xf>
    <xf numFmtId="172" fontId="12" fillId="2" borderId="3" xfId="2" applyNumberFormat="1" applyFont="1" applyFill="1" applyBorder="1" applyAlignment="1" applyProtection="1">
      <protection hidden="1"/>
    </xf>
    <xf numFmtId="165" fontId="12" fillId="0" borderId="17" xfId="2" applyNumberFormat="1" applyFont="1" applyFill="1" applyBorder="1" applyAlignment="1" applyProtection="1">
      <alignment horizontal="left" vertical="center" wrapText="1"/>
      <protection hidden="1"/>
    </xf>
    <xf numFmtId="165" fontId="11" fillId="0" borderId="17" xfId="2" applyNumberFormat="1" applyFont="1" applyFill="1" applyBorder="1" applyAlignment="1" applyProtection="1">
      <alignment horizontal="left" vertical="center" wrapText="1"/>
      <protection hidden="1"/>
    </xf>
    <xf numFmtId="165" fontId="12" fillId="0" borderId="17" xfId="2" applyNumberFormat="1" applyFont="1" applyFill="1" applyBorder="1" applyAlignment="1" applyProtection="1">
      <alignment horizontal="center" vertical="center" wrapText="1"/>
      <protection hidden="1"/>
    </xf>
    <xf numFmtId="170" fontId="12" fillId="0" borderId="7" xfId="2" applyNumberFormat="1" applyFont="1" applyFill="1" applyBorder="1" applyAlignment="1" applyProtection="1">
      <alignment horizontal="right" vertical="center"/>
      <protection hidden="1"/>
    </xf>
    <xf numFmtId="170" fontId="12" fillId="0" borderId="7" xfId="2" applyNumberFormat="1" applyFont="1" applyFill="1" applyBorder="1" applyAlignment="1" applyProtection="1">
      <alignment horizontal="left" vertical="center"/>
      <protection hidden="1"/>
    </xf>
    <xf numFmtId="167" fontId="12" fillId="0" borderId="7" xfId="2" applyNumberFormat="1" applyFont="1" applyFill="1" applyBorder="1" applyAlignment="1" applyProtection="1">
      <alignment horizontal="center" vertical="center"/>
      <protection hidden="1"/>
    </xf>
    <xf numFmtId="169" fontId="12" fillId="0" borderId="4" xfId="2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/>
    <xf numFmtId="165" fontId="11" fillId="0" borderId="17" xfId="2" applyNumberFormat="1" applyFont="1" applyFill="1" applyBorder="1" applyAlignment="1" applyProtection="1">
      <alignment horizontal="center" vertical="center" wrapText="1"/>
      <protection hidden="1"/>
    </xf>
    <xf numFmtId="170" fontId="11" fillId="0" borderId="7" xfId="2" applyNumberFormat="1" applyFont="1" applyFill="1" applyBorder="1" applyAlignment="1" applyProtection="1">
      <alignment horizontal="right" vertical="center"/>
      <protection hidden="1"/>
    </xf>
    <xf numFmtId="170" fontId="11" fillId="0" borderId="7" xfId="2" applyNumberFormat="1" applyFont="1" applyFill="1" applyBorder="1" applyAlignment="1" applyProtection="1">
      <alignment horizontal="left" vertical="center"/>
      <protection hidden="1"/>
    </xf>
    <xf numFmtId="167" fontId="11" fillId="0" borderId="7" xfId="2" applyNumberFormat="1" applyFont="1" applyFill="1" applyBorder="1" applyAlignment="1" applyProtection="1">
      <alignment horizontal="center" vertical="center"/>
      <protection hidden="1"/>
    </xf>
    <xf numFmtId="169" fontId="11" fillId="0" borderId="4" xfId="2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/>
    <xf numFmtId="167" fontId="12" fillId="0" borderId="17" xfId="2" applyNumberFormat="1" applyFont="1" applyFill="1" applyBorder="1" applyAlignment="1" applyProtection="1">
      <alignment horizontal="center" vertical="center" wrapText="1"/>
      <protection hidden="1"/>
    </xf>
    <xf numFmtId="167" fontId="11" fillId="0" borderId="17" xfId="2" applyNumberFormat="1" applyFont="1" applyFill="1" applyBorder="1" applyAlignment="1" applyProtection="1">
      <alignment horizontal="center" vertical="center" wrapText="1"/>
      <protection hidden="1"/>
    </xf>
    <xf numFmtId="167" fontId="12" fillId="0" borderId="17" xfId="2" applyNumberFormat="1" applyFont="1" applyFill="1" applyBorder="1" applyAlignment="1" applyProtection="1">
      <alignment horizontal="left" vertical="center" wrapText="1"/>
      <protection hidden="1"/>
    </xf>
    <xf numFmtId="167" fontId="11" fillId="0" borderId="17" xfId="2" applyNumberFormat="1" applyFont="1" applyFill="1" applyBorder="1" applyAlignment="1" applyProtection="1">
      <alignment horizontal="left" vertical="center" wrapText="1"/>
      <protection hidden="1"/>
    </xf>
    <xf numFmtId="172" fontId="11" fillId="2" borderId="7" xfId="2" applyNumberFormat="1" applyFont="1" applyFill="1" applyBorder="1" applyAlignment="1" applyProtection="1">
      <alignment horizontal="right" vertical="center"/>
      <protection hidden="1"/>
    </xf>
    <xf numFmtId="172" fontId="11" fillId="2" borderId="21" xfId="2" applyNumberFormat="1" applyFont="1" applyFill="1" applyBorder="1" applyAlignment="1" applyProtection="1">
      <protection hidden="1"/>
    </xf>
    <xf numFmtId="172" fontId="11" fillId="2" borderId="7" xfId="2" applyNumberFormat="1" applyFont="1" applyFill="1" applyBorder="1" applyAlignment="1" applyProtection="1">
      <protection hidden="1"/>
    </xf>
    <xf numFmtId="172" fontId="11" fillId="2" borderId="11" xfId="2" applyNumberFormat="1" applyFont="1" applyFill="1" applyBorder="1" applyAlignment="1" applyProtection="1">
      <protection hidden="1"/>
    </xf>
    <xf numFmtId="171" fontId="0" fillId="0" borderId="0" xfId="0" applyNumberFormat="1" applyFill="1"/>
    <xf numFmtId="165" fontId="11" fillId="0" borderId="4" xfId="2" applyNumberFormat="1" applyFont="1" applyFill="1" applyBorder="1" applyAlignment="1" applyProtection="1">
      <alignment horizontal="center" vertical="center"/>
      <protection hidden="1"/>
    </xf>
    <xf numFmtId="172" fontId="11" fillId="2" borderId="4" xfId="2" applyNumberFormat="1" applyFont="1" applyFill="1" applyBorder="1" applyAlignment="1" applyProtection="1">
      <alignment horizontal="right" vertical="center"/>
      <protection hidden="1"/>
    </xf>
    <xf numFmtId="172" fontId="11" fillId="2" borderId="11" xfId="2" applyNumberFormat="1" applyFont="1" applyFill="1" applyBorder="1" applyAlignment="1" applyProtection="1">
      <alignment horizontal="right" vertical="center"/>
      <protection hidden="1"/>
    </xf>
    <xf numFmtId="172" fontId="11" fillId="2" borderId="5" xfId="2" applyNumberFormat="1" applyFont="1" applyFill="1" applyBorder="1" applyAlignment="1" applyProtection="1">
      <alignment horizontal="right" vertical="center"/>
      <protection hidden="1"/>
    </xf>
    <xf numFmtId="172" fontId="11" fillId="2" borderId="6" xfId="2" applyNumberFormat="1" applyFont="1" applyFill="1" applyBorder="1" applyAlignment="1" applyProtection="1">
      <alignment horizontal="right" vertical="center"/>
      <protection hidden="1"/>
    </xf>
    <xf numFmtId="172" fontId="16" fillId="0" borderId="4" xfId="0" applyNumberFormat="1" applyFont="1" applyFill="1" applyBorder="1"/>
    <xf numFmtId="172" fontId="0" fillId="0" borderId="4" xfId="0" applyNumberFormat="1" applyFill="1" applyBorder="1"/>
    <xf numFmtId="172" fontId="12" fillId="0" borderId="7" xfId="2" applyNumberFormat="1" applyFont="1" applyFill="1" applyBorder="1" applyAlignment="1" applyProtection="1">
      <alignment horizontal="right" vertical="center"/>
      <protection hidden="1"/>
    </xf>
    <xf numFmtId="172" fontId="11" fillId="0" borderId="7" xfId="2" applyNumberFormat="1" applyFont="1" applyFill="1" applyBorder="1" applyAlignment="1" applyProtection="1">
      <alignment horizontal="right" vertical="center"/>
      <protection hidden="1"/>
    </xf>
    <xf numFmtId="168" fontId="11" fillId="0" borderId="17" xfId="2" applyNumberFormat="1" applyFont="1" applyFill="1" applyBorder="1" applyAlignment="1" applyProtection="1">
      <alignment horizontal="center" vertical="center" wrapText="1"/>
      <protection hidden="1"/>
    </xf>
    <xf numFmtId="4" fontId="3" fillId="0" borderId="4" xfId="0" applyNumberFormat="1" applyFont="1" applyBorder="1" applyAlignment="1">
      <alignment horizontal="center" vertical="center"/>
    </xf>
    <xf numFmtId="174" fontId="11" fillId="2" borderId="4" xfId="2" applyNumberFormat="1" applyFont="1" applyFill="1" applyBorder="1" applyAlignment="1" applyProtection="1">
      <protection hidden="1"/>
    </xf>
    <xf numFmtId="168" fontId="12" fillId="0" borderId="17" xfId="2" applyNumberFormat="1" applyFont="1" applyFill="1" applyBorder="1" applyAlignment="1" applyProtection="1">
      <alignment horizontal="center" vertical="center" wrapText="1"/>
      <protection hidden="1"/>
    </xf>
    <xf numFmtId="165" fontId="11" fillId="0" borderId="14" xfId="2" applyNumberFormat="1" applyFont="1" applyFill="1" applyBorder="1" applyAlignment="1" applyProtection="1">
      <alignment horizontal="left" vertical="center" wrapText="1"/>
      <protection hidden="1"/>
    </xf>
    <xf numFmtId="165" fontId="11" fillId="0" borderId="7" xfId="2" applyNumberFormat="1" applyFont="1" applyFill="1" applyBorder="1" applyAlignment="1" applyProtection="1">
      <alignment horizontal="center" vertical="center"/>
      <protection hidden="1"/>
    </xf>
    <xf numFmtId="166" fontId="11" fillId="0" borderId="7" xfId="2" applyNumberFormat="1" applyFont="1" applyFill="1" applyBorder="1" applyAlignment="1" applyProtection="1">
      <alignment horizontal="right" vertical="center"/>
      <protection hidden="1"/>
    </xf>
    <xf numFmtId="166" fontId="11" fillId="0" borderId="7" xfId="2" applyNumberFormat="1" applyFont="1" applyFill="1" applyBorder="1" applyAlignment="1" applyProtection="1">
      <alignment horizontal="left" vertical="center"/>
      <protection hidden="1"/>
    </xf>
    <xf numFmtId="168" fontId="11" fillId="0" borderId="17" xfId="2" applyNumberFormat="1" applyFont="1" applyFill="1" applyBorder="1" applyAlignment="1" applyProtection="1">
      <alignment horizontal="left" vertical="center" wrapText="1"/>
      <protection hidden="1"/>
    </xf>
    <xf numFmtId="167" fontId="12" fillId="0" borderId="17" xfId="2" applyNumberFormat="1" applyFont="1" applyFill="1" applyBorder="1" applyAlignment="1" applyProtection="1">
      <alignment horizontal="left" vertical="top" wrapText="1"/>
      <protection hidden="1"/>
    </xf>
    <xf numFmtId="165" fontId="12" fillId="0" borderId="17" xfId="2" applyNumberFormat="1" applyFont="1" applyFill="1" applyBorder="1" applyAlignment="1" applyProtection="1">
      <alignment horizontal="left" vertical="top" wrapText="1"/>
      <protection hidden="1"/>
    </xf>
    <xf numFmtId="165" fontId="11" fillId="0" borderId="17" xfId="2" applyNumberFormat="1" applyFont="1" applyFill="1" applyBorder="1" applyAlignment="1" applyProtection="1">
      <alignment horizontal="left" vertical="top" wrapText="1"/>
      <protection hidden="1"/>
    </xf>
    <xf numFmtId="0" fontId="8" fillId="0" borderId="0" xfId="0" applyFont="1" applyFill="1" applyAlignment="1">
      <alignment horizontal="right" vertical="top"/>
    </xf>
    <xf numFmtId="0" fontId="12" fillId="0" borderId="23" xfId="2" applyNumberFormat="1" applyFont="1" applyFill="1" applyBorder="1" applyAlignment="1" applyProtection="1">
      <alignment horizontal="center"/>
      <protection hidden="1"/>
    </xf>
    <xf numFmtId="0" fontId="12" fillId="0" borderId="22" xfId="2" applyNumberFormat="1" applyFont="1" applyFill="1" applyBorder="1" applyAlignment="1" applyProtection="1">
      <alignment horizontal="center"/>
      <protection hidden="1"/>
    </xf>
    <xf numFmtId="0" fontId="2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right" wrapText="1"/>
    </xf>
    <xf numFmtId="0" fontId="16" fillId="0" borderId="4" xfId="0" applyFont="1" applyFill="1" applyBorder="1" applyAlignment="1">
      <alignment horizontal="right" wrapText="1"/>
    </xf>
    <xf numFmtId="167" fontId="12" fillId="0" borderId="24" xfId="2" applyNumberFormat="1" applyFont="1" applyFill="1" applyBorder="1" applyAlignment="1" applyProtection="1">
      <alignment horizontal="left" vertical="top" wrapText="1"/>
      <protection hidden="1"/>
    </xf>
    <xf numFmtId="167" fontId="12" fillId="0" borderId="21" xfId="2" applyNumberFormat="1" applyFont="1" applyFill="1" applyBorder="1" applyAlignment="1" applyProtection="1">
      <alignment horizontal="center" vertical="center"/>
      <protection hidden="1"/>
    </xf>
    <xf numFmtId="169" fontId="12" fillId="0" borderId="6" xfId="2" applyNumberFormat="1" applyFont="1" applyFill="1" applyBorder="1" applyAlignment="1" applyProtection="1">
      <alignment horizontal="center" vertical="center"/>
      <protection hidden="1"/>
    </xf>
    <xf numFmtId="172" fontId="12" fillId="0" borderId="21" xfId="2" applyNumberFormat="1" applyFont="1" applyFill="1" applyBorder="1" applyAlignment="1" applyProtection="1">
      <alignment horizontal="right" vertical="center"/>
      <protection hidden="1"/>
    </xf>
    <xf numFmtId="172" fontId="16" fillId="0" borderId="21" xfId="0" applyNumberFormat="1" applyFont="1" applyFill="1" applyBorder="1" applyAlignment="1">
      <alignment horizontal="right"/>
    </xf>
    <xf numFmtId="172" fontId="16" fillId="0" borderId="7" xfId="0" applyNumberFormat="1" applyFont="1" applyFill="1" applyBorder="1" applyAlignment="1">
      <alignment horizontal="right"/>
    </xf>
    <xf numFmtId="172" fontId="12" fillId="0" borderId="4" xfId="2" applyNumberFormat="1" applyFont="1" applyFill="1" applyBorder="1" applyAlignment="1" applyProtection="1">
      <alignment horizontal="right" vertical="center"/>
      <protection hidden="1"/>
    </xf>
    <xf numFmtId="172" fontId="11" fillId="0" borderId="4" xfId="2" applyNumberFormat="1" applyFont="1" applyFill="1" applyBorder="1" applyAlignment="1" applyProtection="1">
      <alignment horizontal="right" vertical="center"/>
      <protection hidden="1"/>
    </xf>
    <xf numFmtId="165" fontId="12" fillId="0" borderId="17" xfId="2" applyNumberFormat="1" applyFont="1" applyFill="1" applyBorder="1" applyAlignment="1" applyProtection="1">
      <alignment vertical="top" wrapText="1"/>
      <protection hidden="1"/>
    </xf>
    <xf numFmtId="172" fontId="12" fillId="0" borderId="3" xfId="2" applyNumberFormat="1" applyFont="1" applyFill="1" applyBorder="1" applyAlignment="1" applyProtection="1">
      <alignment horizontal="right"/>
      <protection hidden="1"/>
    </xf>
    <xf numFmtId="173" fontId="8" fillId="0" borderId="0" xfId="0" applyNumberFormat="1" applyFont="1" applyFill="1"/>
    <xf numFmtId="0" fontId="12" fillId="0" borderId="3" xfId="2" applyNumberFormat="1" applyFont="1" applyFill="1" applyBorder="1" applyAlignment="1" applyProtection="1">
      <alignment horizontal="center"/>
      <protection hidden="1"/>
    </xf>
    <xf numFmtId="0" fontId="12" fillId="0" borderId="2" xfId="2" applyNumberFormat="1" applyFont="1" applyFill="1" applyBorder="1" applyAlignment="1" applyProtection="1">
      <alignment horizontal="center"/>
      <protection hidden="1"/>
    </xf>
    <xf numFmtId="0" fontId="12" fillId="0" borderId="1" xfId="2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8" fontId="12" fillId="0" borderId="19" xfId="2" applyNumberFormat="1" applyFont="1" applyFill="1" applyBorder="1" applyAlignment="1" applyProtection="1">
      <alignment horizontal="center" vertical="center" wrapText="1"/>
      <protection hidden="1"/>
    </xf>
    <xf numFmtId="170" fontId="12" fillId="0" borderId="18" xfId="2" applyNumberFormat="1" applyFont="1" applyFill="1" applyBorder="1" applyAlignment="1" applyProtection="1">
      <alignment horizontal="right" vertical="center"/>
      <protection hidden="1"/>
    </xf>
    <xf numFmtId="170" fontId="12" fillId="0" borderId="18" xfId="2" applyNumberFormat="1" applyFont="1" applyFill="1" applyBorder="1" applyAlignment="1" applyProtection="1">
      <alignment horizontal="left" vertical="center"/>
      <protection hidden="1"/>
    </xf>
    <xf numFmtId="165" fontId="11" fillId="0" borderId="16" xfId="2" applyNumberFormat="1" applyFont="1" applyFill="1" applyBorder="1" applyAlignment="1" applyProtection="1">
      <alignment horizontal="center" vertical="center" wrapText="1"/>
      <protection hidden="1"/>
    </xf>
    <xf numFmtId="170" fontId="11" fillId="0" borderId="11" xfId="2" applyNumberFormat="1" applyFont="1" applyFill="1" applyBorder="1" applyAlignment="1" applyProtection="1">
      <alignment horizontal="right" vertical="center"/>
      <protection hidden="1"/>
    </xf>
    <xf numFmtId="0" fontId="10" fillId="0" borderId="16" xfId="2" applyNumberFormat="1" applyFont="1" applyFill="1" applyBorder="1" applyAlignment="1" applyProtection="1">
      <protection hidden="1"/>
    </xf>
    <xf numFmtId="0" fontId="10" fillId="0" borderId="9" xfId="2" applyNumberFormat="1" applyFont="1" applyFill="1" applyBorder="1" applyAlignment="1" applyProtection="1">
      <protection hidden="1"/>
    </xf>
    <xf numFmtId="0" fontId="10" fillId="0" borderId="3" xfId="2" applyNumberFormat="1" applyFont="1" applyFill="1" applyBorder="1" applyAlignment="1" applyProtection="1">
      <protection hidden="1"/>
    </xf>
    <xf numFmtId="0" fontId="8" fillId="0" borderId="0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vertical="top" wrapText="1"/>
    </xf>
    <xf numFmtId="0" fontId="1" fillId="0" borderId="4" xfId="0" applyFont="1" applyFill="1" applyBorder="1" applyAlignment="1">
      <alignment horizontal="center" vertical="center" wrapText="1"/>
    </xf>
    <xf numFmtId="172" fontId="11" fillId="0" borderId="25" xfId="2" applyNumberFormat="1" applyFont="1" applyFill="1" applyBorder="1" applyAlignment="1" applyProtection="1">
      <alignment horizontal="right" vertical="center"/>
      <protection hidden="1"/>
    </xf>
    <xf numFmtId="172" fontId="12" fillId="0" borderId="25" xfId="2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72" fontId="12" fillId="0" borderId="4" xfId="2" applyNumberFormat="1" applyFont="1" applyFill="1" applyBorder="1" applyAlignment="1" applyProtection="1">
      <alignment horizontal="center" vertical="center"/>
      <protection hidden="1"/>
    </xf>
    <xf numFmtId="172" fontId="11" fillId="0" borderId="4" xfId="2" applyNumberFormat="1" applyFont="1" applyFill="1" applyBorder="1" applyAlignment="1" applyProtection="1">
      <alignment horizontal="center" vertical="center"/>
      <protection hidden="1"/>
    </xf>
    <xf numFmtId="172" fontId="12" fillId="0" borderId="0" xfId="2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 horizontal="center"/>
    </xf>
    <xf numFmtId="173" fontId="8" fillId="0" borderId="0" xfId="0" applyNumberFormat="1" applyFont="1" applyFill="1" applyAlignment="1">
      <alignment horizontal="center"/>
    </xf>
    <xf numFmtId="167" fontId="12" fillId="0" borderId="4" xfId="2" applyNumberFormat="1" applyFont="1" applyFill="1" applyBorder="1" applyAlignment="1" applyProtection="1">
      <alignment horizontal="center" vertical="center"/>
      <protection hidden="1"/>
    </xf>
    <xf numFmtId="167" fontId="11" fillId="0" borderId="4" xfId="2" applyNumberFormat="1" applyFont="1" applyFill="1" applyBorder="1" applyAlignment="1" applyProtection="1">
      <alignment horizontal="center" vertical="center"/>
      <protection hidden="1"/>
    </xf>
    <xf numFmtId="170" fontId="11" fillId="0" borderId="26" xfId="2" applyNumberFormat="1" applyFont="1" applyFill="1" applyBorder="1" applyAlignment="1" applyProtection="1">
      <alignment horizontal="left" vertical="center"/>
      <protection hidden="1"/>
    </xf>
    <xf numFmtId="167" fontId="11" fillId="0" borderId="5" xfId="2" applyNumberFormat="1" applyFont="1" applyFill="1" applyBorder="1" applyAlignment="1" applyProtection="1">
      <alignment horizontal="center" vertical="center"/>
      <protection hidden="1"/>
    </xf>
    <xf numFmtId="169" fontId="11" fillId="0" borderId="5" xfId="2" applyNumberFormat="1" applyFont="1" applyFill="1" applyBorder="1" applyAlignment="1" applyProtection="1">
      <alignment horizontal="center" vertical="center"/>
      <protection hidden="1"/>
    </xf>
    <xf numFmtId="172" fontId="11" fillId="0" borderId="5" xfId="2" applyNumberFormat="1" applyFont="1" applyFill="1" applyBorder="1" applyAlignment="1" applyProtection="1">
      <alignment horizontal="center" vertical="center"/>
      <protection hidden="1"/>
    </xf>
    <xf numFmtId="172" fontId="11" fillId="0" borderId="5" xfId="2" applyNumberFormat="1" applyFont="1" applyFill="1" applyBorder="1" applyAlignment="1" applyProtection="1">
      <alignment horizontal="right" vertical="center"/>
      <protection hidden="1"/>
    </xf>
    <xf numFmtId="0" fontId="10" fillId="0" borderId="27" xfId="2" applyNumberFormat="1" applyFont="1" applyFill="1" applyBorder="1" applyAlignment="1" applyProtection="1">
      <protection hidden="1"/>
    </xf>
    <xf numFmtId="0" fontId="10" fillId="0" borderId="28" xfId="2" applyNumberFormat="1" applyFont="1" applyFill="1" applyBorder="1" applyAlignment="1" applyProtection="1">
      <protection hidden="1"/>
    </xf>
    <xf numFmtId="172" fontId="12" fillId="0" borderId="29" xfId="2" applyNumberFormat="1" applyFont="1" applyFill="1" applyBorder="1" applyAlignment="1" applyProtection="1">
      <alignment horizontal="center"/>
      <protection hidden="1"/>
    </xf>
    <xf numFmtId="172" fontId="12" fillId="0" borderId="1" xfId="2" applyNumberFormat="1" applyFont="1" applyFill="1" applyBorder="1" applyAlignment="1" applyProtection="1">
      <alignment horizontal="center"/>
      <protection hidden="1"/>
    </xf>
    <xf numFmtId="172" fontId="12" fillId="0" borderId="28" xfId="2" applyNumberFormat="1" applyFont="1" applyFill="1" applyBorder="1" applyAlignment="1" applyProtection="1">
      <protection hidden="1"/>
    </xf>
    <xf numFmtId="175" fontId="12" fillId="0" borderId="4" xfId="2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>
      <alignment vertical="center"/>
    </xf>
    <xf numFmtId="174" fontId="11" fillId="2" borderId="6" xfId="2" applyNumberFormat="1" applyFont="1" applyFill="1" applyBorder="1" applyAlignment="1" applyProtection="1">
      <protection hidden="1"/>
    </xf>
    <xf numFmtId="0" fontId="0" fillId="0" borderId="0" xfId="0" applyFill="1" applyAlignment="1">
      <alignment horizont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0" fontId="17" fillId="0" borderId="7" xfId="0" applyFont="1" applyFill="1" applyBorder="1" applyAlignment="1">
      <alignment horizontal="right" wrapText="1"/>
    </xf>
    <xf numFmtId="0" fontId="16" fillId="0" borderId="7" xfId="0" applyFont="1" applyFill="1" applyBorder="1" applyAlignment="1">
      <alignment horizontal="right" wrapText="1"/>
    </xf>
    <xf numFmtId="0" fontId="17" fillId="0" borderId="30" xfId="0" applyFont="1" applyFill="1" applyBorder="1" applyAlignment="1">
      <alignment horizontal="right" wrapText="1"/>
    </xf>
    <xf numFmtId="0" fontId="16" fillId="0" borderId="30" xfId="0" applyFont="1" applyFill="1" applyBorder="1" applyAlignment="1">
      <alignment horizontal="right" wrapText="1"/>
    </xf>
    <xf numFmtId="172" fontId="16" fillId="0" borderId="31" xfId="0" applyNumberFormat="1" applyFont="1" applyFill="1" applyBorder="1" applyAlignment="1"/>
    <xf numFmtId="172" fontId="16" fillId="0" borderId="30" xfId="0" applyNumberFormat="1" applyFont="1" applyFill="1" applyBorder="1" applyAlignment="1"/>
    <xf numFmtId="172" fontId="12" fillId="0" borderId="30" xfId="2" applyNumberFormat="1" applyFont="1" applyFill="1" applyBorder="1" applyAlignment="1" applyProtection="1">
      <alignment horizontal="right" vertical="center"/>
      <protection hidden="1"/>
    </xf>
    <xf numFmtId="172" fontId="11" fillId="0" borderId="30" xfId="2" applyNumberFormat="1" applyFont="1" applyFill="1" applyBorder="1" applyAlignment="1" applyProtection="1">
      <alignment horizontal="right" vertical="center"/>
      <protection hidden="1"/>
    </xf>
    <xf numFmtId="172" fontId="12" fillId="0" borderId="32" xfId="2" applyNumberFormat="1" applyFont="1" applyFill="1" applyBorder="1" applyAlignment="1" applyProtection="1">
      <alignment horizontal="right" vertical="center"/>
      <protection hidden="1"/>
    </xf>
    <xf numFmtId="172" fontId="12" fillId="0" borderId="31" xfId="2" applyNumberFormat="1" applyFont="1" applyFill="1" applyBorder="1" applyAlignment="1" applyProtection="1">
      <alignment horizontal="right" vertical="center"/>
      <protection hidden="1"/>
    </xf>
    <xf numFmtId="175" fontId="8" fillId="0" borderId="0" xfId="0" applyNumberFormat="1" applyFont="1" applyFill="1" applyAlignment="1">
      <alignment horizontal="center"/>
    </xf>
    <xf numFmtId="175" fontId="9" fillId="0" borderId="23" xfId="0" applyNumberFormat="1" applyFont="1" applyFill="1" applyBorder="1" applyAlignment="1">
      <alignment horizontal="center" vertical="center" wrapText="1"/>
    </xf>
    <xf numFmtId="175" fontId="12" fillId="0" borderId="7" xfId="2" applyNumberFormat="1" applyFont="1" applyFill="1" applyBorder="1" applyAlignment="1" applyProtection="1">
      <alignment horizontal="center" vertical="center"/>
      <protection hidden="1"/>
    </xf>
    <xf numFmtId="175" fontId="12" fillId="0" borderId="5" xfId="2" applyNumberFormat="1" applyFont="1" applyFill="1" applyBorder="1" applyAlignment="1" applyProtection="1">
      <alignment horizontal="center" vertical="center"/>
      <protection hidden="1"/>
    </xf>
    <xf numFmtId="175" fontId="12" fillId="0" borderId="1" xfId="2" applyNumberFormat="1" applyFont="1" applyFill="1" applyBorder="1" applyAlignment="1" applyProtection="1">
      <alignment horizontal="center" vertical="center"/>
      <protection hidden="1"/>
    </xf>
    <xf numFmtId="175" fontId="12" fillId="2" borderId="4" xfId="2" applyNumberFormat="1" applyFont="1" applyFill="1" applyBorder="1" applyAlignment="1" applyProtection="1">
      <alignment horizontal="center"/>
      <protection hidden="1"/>
    </xf>
    <xf numFmtId="172" fontId="11" fillId="2" borderId="21" xfId="2" applyNumberFormat="1" applyFont="1" applyFill="1" applyBorder="1" applyAlignment="1" applyProtection="1">
      <alignment horizontal="right" vertical="center"/>
      <protection hidden="1"/>
    </xf>
    <xf numFmtId="172" fontId="14" fillId="0" borderId="7" xfId="2" applyNumberFormat="1" applyFont="1" applyFill="1" applyBorder="1" applyAlignment="1" applyProtection="1">
      <protection hidden="1"/>
    </xf>
    <xf numFmtId="172" fontId="11" fillId="2" borderId="26" xfId="2" applyNumberFormat="1" applyFont="1" applyFill="1" applyBorder="1" applyAlignment="1" applyProtection="1">
      <alignment horizontal="right" vertical="center"/>
      <protection hidden="1"/>
    </xf>
    <xf numFmtId="175" fontId="11" fillId="2" borderId="4" xfId="2" applyNumberFormat="1" applyFont="1" applyFill="1" applyBorder="1" applyAlignment="1" applyProtection="1">
      <alignment horizontal="center" vertical="center"/>
      <protection hidden="1"/>
    </xf>
    <xf numFmtId="175" fontId="11" fillId="2" borderId="5" xfId="2" applyNumberFormat="1" applyFont="1" applyFill="1" applyBorder="1" applyAlignment="1" applyProtection="1">
      <alignment horizontal="center" vertical="center"/>
      <protection hidden="1"/>
    </xf>
    <xf numFmtId="175" fontId="11" fillId="2" borderId="1" xfId="2" applyNumberFormat="1" applyFont="1" applyFill="1" applyBorder="1" applyAlignment="1" applyProtection="1">
      <alignment horizontal="center" vertical="center"/>
      <protection hidden="1"/>
    </xf>
    <xf numFmtId="175" fontId="12" fillId="2" borderId="5" xfId="2" applyNumberFormat="1" applyFont="1" applyFill="1" applyBorder="1" applyAlignment="1" applyProtection="1">
      <alignment horizontal="center"/>
      <protection hidden="1"/>
    </xf>
    <xf numFmtId="174" fontId="11" fillId="2" borderId="5" xfId="2" applyNumberFormat="1" applyFont="1" applyFill="1" applyBorder="1" applyAlignment="1" applyProtection="1">
      <protection hidden="1"/>
    </xf>
    <xf numFmtId="175" fontId="12" fillId="2" borderId="33" xfId="2" applyNumberFormat="1" applyFont="1" applyFill="1" applyBorder="1" applyAlignment="1" applyProtection="1">
      <alignment horizontal="center"/>
      <protection hidden="1"/>
    </xf>
    <xf numFmtId="172" fontId="12" fillId="0" borderId="2" xfId="2" applyNumberFormat="1" applyFont="1" applyFill="1" applyBorder="1" applyAlignment="1" applyProtection="1">
      <protection hidden="1"/>
    </xf>
    <xf numFmtId="172" fontId="12" fillId="0" borderId="2" xfId="2" applyNumberFormat="1" applyFont="1" applyFill="1" applyBorder="1" applyAlignment="1" applyProtection="1">
      <alignment horizontal="right"/>
      <protection hidden="1"/>
    </xf>
    <xf numFmtId="172" fontId="12" fillId="2" borderId="34" xfId="2" applyNumberFormat="1" applyFont="1" applyFill="1" applyBorder="1" applyAlignment="1" applyProtection="1">
      <protection hidden="1"/>
    </xf>
    <xf numFmtId="172" fontId="12" fillId="2" borderId="2" xfId="2" applyNumberFormat="1" applyFont="1" applyFill="1" applyBorder="1" applyAlignment="1" applyProtection="1">
      <protection hidden="1"/>
    </xf>
    <xf numFmtId="2" fontId="2" fillId="0" borderId="7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/>
    </xf>
    <xf numFmtId="172" fontId="12" fillId="0" borderId="4" xfId="2" applyNumberFormat="1" applyFont="1" applyFill="1" applyBorder="1" applyAlignment="1" applyProtection="1">
      <alignment horizontal="center"/>
      <protection hidden="1"/>
    </xf>
    <xf numFmtId="172" fontId="12" fillId="0" borderId="5" xfId="2" applyNumberFormat="1" applyFont="1" applyFill="1" applyBorder="1" applyAlignment="1" applyProtection="1">
      <alignment horizontal="center"/>
      <protection hidden="1"/>
    </xf>
    <xf numFmtId="0" fontId="22" fillId="0" borderId="4" xfId="0" applyFont="1" applyBorder="1" applyAlignment="1">
      <alignment horizontal="justify" vertical="top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172" fontId="11" fillId="2" borderId="4" xfId="2" applyNumberFormat="1" applyFont="1" applyFill="1" applyBorder="1" applyAlignment="1" applyProtection="1">
      <protection hidden="1"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15" fillId="0" borderId="8" xfId="0" applyFont="1" applyFill="1" applyBorder="1" applyAlignment="1">
      <alignment horizontal="right"/>
    </xf>
    <xf numFmtId="0" fontId="10" fillId="0" borderId="3" xfId="2" applyNumberFormat="1" applyFont="1" applyFill="1" applyBorder="1" applyAlignment="1" applyProtection="1">
      <alignment horizontal="center"/>
      <protection hidden="1"/>
    </xf>
    <xf numFmtId="0" fontId="10" fillId="0" borderId="15" xfId="2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Alignment="1">
      <alignment horizontal="right" wrapText="1"/>
    </xf>
    <xf numFmtId="0" fontId="10" fillId="2" borderId="16" xfId="2" applyNumberFormat="1" applyFont="1" applyFill="1" applyBorder="1" applyAlignment="1" applyProtection="1">
      <alignment horizontal="center"/>
      <protection hidden="1"/>
    </xf>
    <xf numFmtId="0" fontId="10" fillId="2" borderId="9" xfId="2" applyNumberFormat="1" applyFont="1" applyFill="1" applyBorder="1" applyAlignment="1" applyProtection="1">
      <alignment horizontal="center"/>
      <protection hidden="1"/>
    </xf>
    <xf numFmtId="0" fontId="10" fillId="2" borderId="12" xfId="2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0" fontId="10" fillId="2" borderId="3" xfId="2" applyNumberFormat="1" applyFont="1" applyFill="1" applyBorder="1" applyAlignment="1" applyProtection="1">
      <alignment horizontal="center"/>
      <protection hidden="1"/>
    </xf>
    <xf numFmtId="0" fontId="10" fillId="2" borderId="15" xfId="2" applyNumberFormat="1" applyFont="1" applyFill="1" applyBorder="1" applyAlignment="1" applyProtection="1">
      <alignment horizontal="center"/>
      <protection hidden="1"/>
    </xf>
    <xf numFmtId="0" fontId="10" fillId="2" borderId="2" xfId="2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horizontal="right" vertical="top" wrapText="1"/>
    </xf>
    <xf numFmtId="0" fontId="19" fillId="0" borderId="0" xfId="0" applyFont="1" applyFill="1" applyAlignment="1">
      <alignment horizontal="right" wrapText="1"/>
    </xf>
    <xf numFmtId="2" fontId="2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31"/>
  <sheetViews>
    <sheetView workbookViewId="0">
      <selection activeCell="D1" sqref="D1:F1"/>
    </sheetView>
  </sheetViews>
  <sheetFormatPr defaultRowHeight="15" x14ac:dyDescent="0.25"/>
  <cols>
    <col min="1" max="1" width="33.7109375" style="3" customWidth="1"/>
    <col min="2" max="2" width="53.85546875" style="3" customWidth="1"/>
    <col min="3" max="3" width="20.42578125" style="3" customWidth="1"/>
    <col min="4" max="4" width="12.28515625" style="3" customWidth="1"/>
    <col min="5" max="5" width="13.140625" style="3" customWidth="1"/>
    <col min="6" max="6" width="15" style="3" customWidth="1"/>
    <col min="7" max="16384" width="9.140625" style="3"/>
  </cols>
  <sheetData>
    <row r="1" spans="1:6" ht="62.25" customHeight="1" x14ac:dyDescent="0.25">
      <c r="C1" s="1"/>
      <c r="D1" s="197" t="s">
        <v>283</v>
      </c>
      <c r="E1" s="197"/>
      <c r="F1" s="197"/>
    </row>
    <row r="2" spans="1:6" x14ac:dyDescent="0.25">
      <c r="A2" s="198" t="s">
        <v>200</v>
      </c>
      <c r="B2" s="198"/>
      <c r="C2" s="198"/>
      <c r="D2" s="198"/>
      <c r="E2" s="198"/>
      <c r="F2" s="198"/>
    </row>
    <row r="3" spans="1:6" x14ac:dyDescent="0.25">
      <c r="C3" s="10"/>
      <c r="F3" s="3" t="s">
        <v>62</v>
      </c>
    </row>
    <row r="4" spans="1:6" ht="57" x14ac:dyDescent="0.25">
      <c r="A4" s="4" t="s">
        <v>0</v>
      </c>
      <c r="B4" s="5" t="s">
        <v>1</v>
      </c>
      <c r="C4" s="6" t="s">
        <v>238</v>
      </c>
      <c r="D4" s="37" t="s">
        <v>257</v>
      </c>
      <c r="E4" s="37" t="s">
        <v>258</v>
      </c>
      <c r="F4" s="37" t="s">
        <v>280</v>
      </c>
    </row>
    <row r="5" spans="1:6" ht="15.75" x14ac:dyDescent="0.25">
      <c r="A5" s="5" t="s">
        <v>2</v>
      </c>
      <c r="B5" s="4" t="s">
        <v>3</v>
      </c>
      <c r="C5" s="72">
        <f>C6+C11+C16+C18</f>
        <v>16318.599999999999</v>
      </c>
      <c r="D5" s="72">
        <f>D6+D11+D16+D18+D21</f>
        <v>8398.41</v>
      </c>
      <c r="E5" s="72">
        <f t="shared" ref="E5:E30" si="0">D5/C5*100</f>
        <v>51.465260500288025</v>
      </c>
      <c r="F5" s="72">
        <f>D5-C5</f>
        <v>-7920.1899999999987</v>
      </c>
    </row>
    <row r="6" spans="1:6" ht="24.75" customHeight="1" x14ac:dyDescent="0.25">
      <c r="A6" s="5" t="s">
        <v>4</v>
      </c>
      <c r="B6" s="7" t="s">
        <v>5</v>
      </c>
      <c r="C6" s="72">
        <f>C7</f>
        <v>13781.3</v>
      </c>
      <c r="D6" s="72">
        <f t="shared" ref="D6" si="1">D7</f>
        <v>7492.06</v>
      </c>
      <c r="E6" s="72">
        <f t="shared" si="0"/>
        <v>54.363956956165246</v>
      </c>
      <c r="F6" s="72">
        <f t="shared" ref="F6:F31" si="2">D6-C6</f>
        <v>-6289.2399999999989</v>
      </c>
    </row>
    <row r="7" spans="1:6" ht="24" customHeight="1" x14ac:dyDescent="0.25">
      <c r="A7" s="8" t="s">
        <v>6</v>
      </c>
      <c r="B7" s="9" t="s">
        <v>7</v>
      </c>
      <c r="C7" s="190">
        <f>C8</f>
        <v>13781.3</v>
      </c>
      <c r="D7" s="190">
        <f>D8+D9+D10</f>
        <v>7492.06</v>
      </c>
      <c r="E7" s="72">
        <f t="shared" si="0"/>
        <v>54.363956956165246</v>
      </c>
      <c r="F7" s="72">
        <f t="shared" si="2"/>
        <v>-6289.2399999999989</v>
      </c>
    </row>
    <row r="8" spans="1:6" ht="93" customHeight="1" x14ac:dyDescent="0.25">
      <c r="A8" s="8" t="s">
        <v>8</v>
      </c>
      <c r="B8" s="9" t="s">
        <v>9</v>
      </c>
      <c r="C8" s="190">
        <v>13781.3</v>
      </c>
      <c r="D8" s="190">
        <v>7487.82</v>
      </c>
      <c r="E8" s="72">
        <f t="shared" si="0"/>
        <v>54.333190627879816</v>
      </c>
      <c r="F8" s="72">
        <f t="shared" si="2"/>
        <v>-6293.48</v>
      </c>
    </row>
    <row r="9" spans="1:6" ht="65.25" customHeight="1" x14ac:dyDescent="0.25">
      <c r="A9" s="8" t="s">
        <v>276</v>
      </c>
      <c r="B9" s="193" t="s">
        <v>278</v>
      </c>
      <c r="C9" s="190">
        <v>0</v>
      </c>
      <c r="D9" s="190">
        <v>0.93</v>
      </c>
      <c r="E9" s="72"/>
      <c r="F9" s="72">
        <f t="shared" si="2"/>
        <v>0.93</v>
      </c>
    </row>
    <row r="10" spans="1:6" ht="69" customHeight="1" x14ac:dyDescent="0.25">
      <c r="A10" s="8" t="s">
        <v>277</v>
      </c>
      <c r="B10" s="193" t="s">
        <v>279</v>
      </c>
      <c r="C10" s="190">
        <v>0</v>
      </c>
      <c r="D10" s="190">
        <v>3.31</v>
      </c>
      <c r="E10" s="72"/>
      <c r="F10" s="72">
        <f t="shared" si="2"/>
        <v>3.31</v>
      </c>
    </row>
    <row r="11" spans="1:6" ht="18.75" customHeight="1" x14ac:dyDescent="0.25">
      <c r="A11" s="5" t="s">
        <v>10</v>
      </c>
      <c r="B11" s="7" t="s">
        <v>11</v>
      </c>
      <c r="C11" s="72">
        <f>C12+C13</f>
        <v>222.3</v>
      </c>
      <c r="D11" s="72">
        <f t="shared" ref="D11" si="3">D12+D13</f>
        <v>80</v>
      </c>
      <c r="E11" s="72">
        <f t="shared" si="0"/>
        <v>35.987404408457039</v>
      </c>
      <c r="F11" s="72">
        <f t="shared" si="2"/>
        <v>-142.30000000000001</v>
      </c>
    </row>
    <row r="12" spans="1:6" ht="48.75" customHeight="1" x14ac:dyDescent="0.25">
      <c r="A12" s="8" t="s">
        <v>12</v>
      </c>
      <c r="B12" s="9" t="s">
        <v>215</v>
      </c>
      <c r="C12" s="190">
        <v>66.400000000000006</v>
      </c>
      <c r="D12" s="190">
        <v>14.56</v>
      </c>
      <c r="E12" s="72">
        <f t="shared" si="0"/>
        <v>21.927710843373493</v>
      </c>
      <c r="F12" s="72">
        <f t="shared" si="2"/>
        <v>-51.84</v>
      </c>
    </row>
    <row r="13" spans="1:6" ht="23.45" customHeight="1" x14ac:dyDescent="0.25">
      <c r="A13" s="5" t="s">
        <v>13</v>
      </c>
      <c r="B13" s="7" t="s">
        <v>14</v>
      </c>
      <c r="C13" s="72">
        <f>C14+C15</f>
        <v>155.9</v>
      </c>
      <c r="D13" s="72">
        <f t="shared" ref="D13" si="4">D14+D15</f>
        <v>65.44</v>
      </c>
      <c r="E13" s="72">
        <f t="shared" si="0"/>
        <v>41.975625400898011</v>
      </c>
      <c r="F13" s="72">
        <f t="shared" si="2"/>
        <v>-90.460000000000008</v>
      </c>
    </row>
    <row r="14" spans="1:6" ht="73.5" customHeight="1" x14ac:dyDescent="0.25">
      <c r="A14" s="8" t="s">
        <v>239</v>
      </c>
      <c r="B14" s="9" t="s">
        <v>250</v>
      </c>
      <c r="C14" s="190">
        <v>10</v>
      </c>
      <c r="D14" s="190">
        <v>3.45</v>
      </c>
      <c r="E14" s="72">
        <f t="shared" si="0"/>
        <v>34.5</v>
      </c>
      <c r="F14" s="72">
        <f t="shared" si="2"/>
        <v>-6.55</v>
      </c>
    </row>
    <row r="15" spans="1:6" ht="70.5" customHeight="1" x14ac:dyDescent="0.25">
      <c r="A15" s="8" t="s">
        <v>240</v>
      </c>
      <c r="B15" s="9" t="s">
        <v>249</v>
      </c>
      <c r="C15" s="190">
        <v>145.9</v>
      </c>
      <c r="D15" s="190">
        <v>61.99</v>
      </c>
      <c r="E15" s="72">
        <f t="shared" si="0"/>
        <v>42.488005483207672</v>
      </c>
      <c r="F15" s="72">
        <f t="shared" si="2"/>
        <v>-83.91</v>
      </c>
    </row>
    <row r="16" spans="1:6" ht="26.25" customHeight="1" x14ac:dyDescent="0.25">
      <c r="A16" s="5" t="s">
        <v>15</v>
      </c>
      <c r="B16" s="7" t="s">
        <v>16</v>
      </c>
      <c r="C16" s="72">
        <f>C17</f>
        <v>165.3</v>
      </c>
      <c r="D16" s="72">
        <f t="shared" ref="D16" si="5">D17</f>
        <v>42.61</v>
      </c>
      <c r="E16" s="72">
        <f t="shared" si="0"/>
        <v>25.777374470659403</v>
      </c>
      <c r="F16" s="72">
        <f t="shared" si="2"/>
        <v>-122.69000000000001</v>
      </c>
    </row>
    <row r="17" spans="1:6" ht="96" customHeight="1" x14ac:dyDescent="0.25">
      <c r="A17" s="8" t="s">
        <v>17</v>
      </c>
      <c r="B17" s="9" t="s">
        <v>18</v>
      </c>
      <c r="C17" s="190">
        <v>165.3</v>
      </c>
      <c r="D17" s="190">
        <v>42.61</v>
      </c>
      <c r="E17" s="72">
        <f t="shared" si="0"/>
        <v>25.777374470659403</v>
      </c>
      <c r="F17" s="72">
        <f t="shared" si="2"/>
        <v>-122.69000000000001</v>
      </c>
    </row>
    <row r="18" spans="1:6" ht="57" customHeight="1" x14ac:dyDescent="0.25">
      <c r="A18" s="5" t="s">
        <v>19</v>
      </c>
      <c r="B18" s="7" t="s">
        <v>205</v>
      </c>
      <c r="C18" s="72">
        <f>C19+C20</f>
        <v>2149.6999999999998</v>
      </c>
      <c r="D18" s="72">
        <f>D19+D20</f>
        <v>760.15</v>
      </c>
      <c r="E18" s="72">
        <f t="shared" si="0"/>
        <v>35.360748011350424</v>
      </c>
      <c r="F18" s="72">
        <f t="shared" si="2"/>
        <v>-1389.5499999999997</v>
      </c>
    </row>
    <row r="19" spans="1:6" ht="63.75" customHeight="1" x14ac:dyDescent="0.25">
      <c r="A19" s="8" t="s">
        <v>20</v>
      </c>
      <c r="B19" s="9" t="s">
        <v>216</v>
      </c>
      <c r="C19" s="190">
        <v>1009.4</v>
      </c>
      <c r="D19" s="190">
        <v>0</v>
      </c>
      <c r="E19" s="72">
        <f t="shared" si="0"/>
        <v>0</v>
      </c>
      <c r="F19" s="72">
        <f t="shared" si="2"/>
        <v>-1009.4</v>
      </c>
    </row>
    <row r="20" spans="1:6" ht="78" customHeight="1" x14ac:dyDescent="0.25">
      <c r="A20" s="8" t="s">
        <v>21</v>
      </c>
      <c r="B20" s="9" t="s">
        <v>22</v>
      </c>
      <c r="C20" s="190">
        <v>1140.3</v>
      </c>
      <c r="D20" s="190">
        <v>760.15</v>
      </c>
      <c r="E20" s="72">
        <f t="shared" si="0"/>
        <v>66.662281855652012</v>
      </c>
      <c r="F20" s="72">
        <f t="shared" si="2"/>
        <v>-380.15</v>
      </c>
    </row>
    <row r="21" spans="1:6" ht="52.5" customHeight="1" x14ac:dyDescent="0.25">
      <c r="A21" s="8" t="s">
        <v>281</v>
      </c>
      <c r="B21" s="9" t="s">
        <v>282</v>
      </c>
      <c r="C21" s="190">
        <v>0</v>
      </c>
      <c r="D21" s="190">
        <v>23.59</v>
      </c>
      <c r="E21" s="72"/>
      <c r="F21" s="72">
        <f t="shared" si="2"/>
        <v>23.59</v>
      </c>
    </row>
    <row r="22" spans="1:6" ht="30.75" customHeight="1" x14ac:dyDescent="0.25">
      <c r="A22" s="5" t="s">
        <v>23</v>
      </c>
      <c r="B22" s="7" t="s">
        <v>206</v>
      </c>
      <c r="C22" s="72">
        <f>C23+C25+C28</f>
        <v>4881.8899999999994</v>
      </c>
      <c r="D22" s="72">
        <f t="shared" ref="D22" si="6">D23+D25+D28</f>
        <v>2420.25</v>
      </c>
      <c r="E22" s="72">
        <f t="shared" si="0"/>
        <v>49.57608631083454</v>
      </c>
      <c r="F22" s="72">
        <f t="shared" si="2"/>
        <v>-2461.6399999999994</v>
      </c>
    </row>
    <row r="23" spans="1:6" ht="44.25" customHeight="1" x14ac:dyDescent="0.25">
      <c r="A23" s="8" t="s">
        <v>201</v>
      </c>
      <c r="B23" s="9" t="s">
        <v>207</v>
      </c>
      <c r="C23" s="190">
        <f>C24</f>
        <v>3452.5</v>
      </c>
      <c r="D23" s="190">
        <f>D24</f>
        <v>1726.23</v>
      </c>
      <c r="E23" s="72">
        <f t="shared" si="0"/>
        <v>49.999420709630705</v>
      </c>
      <c r="F23" s="72">
        <f t="shared" si="2"/>
        <v>-1726.27</v>
      </c>
    </row>
    <row r="24" spans="1:6" ht="39.75" customHeight="1" x14ac:dyDescent="0.25">
      <c r="A24" s="8" t="s">
        <v>24</v>
      </c>
      <c r="B24" s="9" t="s">
        <v>217</v>
      </c>
      <c r="C24" s="190">
        <v>3452.5</v>
      </c>
      <c r="D24" s="190">
        <v>1726.23</v>
      </c>
      <c r="E24" s="72">
        <f t="shared" si="0"/>
        <v>49.999420709630705</v>
      </c>
      <c r="F24" s="72">
        <f t="shared" si="2"/>
        <v>-1726.27</v>
      </c>
    </row>
    <row r="25" spans="1:6" ht="39.75" customHeight="1" x14ac:dyDescent="0.25">
      <c r="A25" s="5" t="s">
        <v>202</v>
      </c>
      <c r="B25" s="7" t="s">
        <v>208</v>
      </c>
      <c r="C25" s="190">
        <f>C26+C27</f>
        <v>202.5</v>
      </c>
      <c r="D25" s="190">
        <f t="shared" ref="D25" si="7">D26+D27</f>
        <v>177.5</v>
      </c>
      <c r="E25" s="72">
        <f t="shared" si="0"/>
        <v>87.654320987654316</v>
      </c>
      <c r="F25" s="72">
        <f t="shared" si="2"/>
        <v>-25</v>
      </c>
    </row>
    <row r="26" spans="1:6" ht="44.25" customHeight="1" x14ac:dyDescent="0.25">
      <c r="A26" s="8" t="s">
        <v>25</v>
      </c>
      <c r="B26" s="9" t="s">
        <v>218</v>
      </c>
      <c r="C26" s="190">
        <v>40</v>
      </c>
      <c r="D26" s="190">
        <v>20</v>
      </c>
      <c r="E26" s="72">
        <f t="shared" si="0"/>
        <v>50</v>
      </c>
      <c r="F26" s="72">
        <f t="shared" si="2"/>
        <v>-20</v>
      </c>
    </row>
    <row r="27" spans="1:6" ht="54" customHeight="1" x14ac:dyDescent="0.25">
      <c r="A27" s="8" t="s">
        <v>26</v>
      </c>
      <c r="B27" s="9" t="s">
        <v>219</v>
      </c>
      <c r="C27" s="190">
        <v>162.5</v>
      </c>
      <c r="D27" s="190">
        <v>157.5</v>
      </c>
      <c r="E27" s="72">
        <f t="shared" si="0"/>
        <v>96.92307692307692</v>
      </c>
      <c r="F27" s="72">
        <f t="shared" si="2"/>
        <v>-5</v>
      </c>
    </row>
    <row r="28" spans="1:6" ht="23.25" customHeight="1" x14ac:dyDescent="0.25">
      <c r="A28" s="5" t="s">
        <v>203</v>
      </c>
      <c r="B28" s="7" t="s">
        <v>134</v>
      </c>
      <c r="C28" s="72">
        <f>C29+C30</f>
        <v>1226.8899999999999</v>
      </c>
      <c r="D28" s="72">
        <f t="shared" ref="D28" si="8">D29+D30</f>
        <v>516.52</v>
      </c>
      <c r="E28" s="72">
        <f t="shared" si="0"/>
        <v>42.099943760239306</v>
      </c>
      <c r="F28" s="72">
        <f t="shared" si="2"/>
        <v>-710.36999999999989</v>
      </c>
    </row>
    <row r="29" spans="1:6" ht="54" customHeight="1" x14ac:dyDescent="0.25">
      <c r="A29" s="8" t="s">
        <v>204</v>
      </c>
      <c r="B29" s="9" t="s">
        <v>220</v>
      </c>
      <c r="C29" s="190">
        <v>895.89</v>
      </c>
      <c r="D29" s="190">
        <v>185.52</v>
      </c>
      <c r="E29" s="72">
        <f t="shared" si="0"/>
        <v>20.707899407293308</v>
      </c>
      <c r="F29" s="72">
        <f t="shared" si="2"/>
        <v>-710.37</v>
      </c>
    </row>
    <row r="30" spans="1:6" ht="77.25" customHeight="1" x14ac:dyDescent="0.25">
      <c r="A30" s="8" t="s">
        <v>251</v>
      </c>
      <c r="B30" s="9" t="s">
        <v>252</v>
      </c>
      <c r="C30" s="190">
        <v>331</v>
      </c>
      <c r="D30" s="190">
        <v>331</v>
      </c>
      <c r="E30" s="72">
        <f t="shared" si="0"/>
        <v>100</v>
      </c>
      <c r="F30" s="72">
        <f t="shared" si="2"/>
        <v>0</v>
      </c>
    </row>
    <row r="31" spans="1:6" ht="18.75" customHeight="1" x14ac:dyDescent="0.25">
      <c r="A31" s="5"/>
      <c r="B31" s="7" t="s">
        <v>27</v>
      </c>
      <c r="C31" s="72">
        <f>C5+C22</f>
        <v>21200.489999999998</v>
      </c>
      <c r="D31" s="72">
        <f>D5+D22</f>
        <v>10818.66</v>
      </c>
      <c r="E31" s="72">
        <f>D31/C31*100</f>
        <v>51.03023562191251</v>
      </c>
      <c r="F31" s="72">
        <f t="shared" si="2"/>
        <v>-10381.829999999998</v>
      </c>
    </row>
  </sheetData>
  <mergeCells count="2">
    <mergeCell ref="D1:F1"/>
    <mergeCell ref="A2:F2"/>
  </mergeCells>
  <pageMargins left="0.25" right="0.25" top="0.75" bottom="0.75" header="0.3" footer="0.3"/>
  <pageSetup paperSize="9" scale="51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22"/>
  <sheetViews>
    <sheetView zoomScaleNormal="100" workbookViewId="0">
      <selection activeCell="G1" sqref="G1:J1"/>
    </sheetView>
  </sheetViews>
  <sheetFormatPr defaultRowHeight="15" x14ac:dyDescent="0.25"/>
  <cols>
    <col min="1" max="1" width="55.140625" style="52" customWidth="1"/>
    <col min="2" max="2" width="5.42578125" style="52" customWidth="1"/>
    <col min="3" max="3" width="5.28515625" style="52" customWidth="1"/>
    <col min="4" max="4" width="11.85546875" style="52" customWidth="1"/>
    <col min="5" max="5" width="7.140625" style="52" customWidth="1"/>
    <col min="6" max="6" width="21.7109375" style="124" customWidth="1"/>
    <col min="7" max="7" width="13.5703125" style="124" customWidth="1"/>
    <col min="8" max="8" width="0" style="52" hidden="1" customWidth="1"/>
    <col min="9" max="9" width="10.85546875" style="52" customWidth="1"/>
    <col min="10" max="10" width="16.42578125" style="52" customWidth="1"/>
    <col min="11" max="16384" width="9.140625" style="52"/>
  </cols>
  <sheetData>
    <row r="1" spans="1:10" ht="51" customHeight="1" x14ac:dyDescent="0.25">
      <c r="F1" s="122"/>
      <c r="G1" s="200" t="s">
        <v>284</v>
      </c>
      <c r="H1" s="200"/>
      <c r="I1" s="200"/>
      <c r="J1" s="200"/>
    </row>
    <row r="2" spans="1:10" ht="51.75" customHeight="1" x14ac:dyDescent="0.25">
      <c r="F2" s="122"/>
      <c r="G2" s="201"/>
      <c r="H2" s="201"/>
      <c r="I2" s="201"/>
      <c r="J2" s="201"/>
    </row>
    <row r="4" spans="1:10" ht="46.5" customHeight="1" x14ac:dyDescent="0.25">
      <c r="A4" s="199" t="s">
        <v>199</v>
      </c>
      <c r="B4" s="199"/>
      <c r="C4" s="199"/>
      <c r="D4" s="199"/>
      <c r="E4" s="199"/>
      <c r="F4" s="199"/>
      <c r="G4" s="199"/>
      <c r="H4" s="199"/>
      <c r="I4" s="199"/>
      <c r="J4" s="199"/>
    </row>
    <row r="6" spans="1:10" ht="15.75" thickBot="1" x14ac:dyDescent="0.3">
      <c r="F6" s="123" t="s">
        <v>136</v>
      </c>
    </row>
    <row r="7" spans="1:10" ht="79.5" thickBot="1" x14ac:dyDescent="0.3">
      <c r="A7" s="102" t="s">
        <v>28</v>
      </c>
      <c r="B7" s="103" t="s">
        <v>29</v>
      </c>
      <c r="C7" s="104" t="s">
        <v>30</v>
      </c>
      <c r="D7" s="85" t="s">
        <v>31</v>
      </c>
      <c r="E7" s="85" t="s">
        <v>32</v>
      </c>
      <c r="F7" s="86" t="s">
        <v>259</v>
      </c>
      <c r="G7" s="87" t="s">
        <v>260</v>
      </c>
      <c r="H7" s="87" t="s">
        <v>256</v>
      </c>
      <c r="I7" s="87" t="s">
        <v>258</v>
      </c>
      <c r="J7" s="88" t="s">
        <v>261</v>
      </c>
    </row>
    <row r="8" spans="1:10" ht="15" customHeight="1" x14ac:dyDescent="0.25">
      <c r="A8" s="107" t="s">
        <v>33</v>
      </c>
      <c r="B8" s="108">
        <v>1</v>
      </c>
      <c r="C8" s="109">
        <v>0</v>
      </c>
      <c r="D8" s="130" t="s">
        <v>138</v>
      </c>
      <c r="E8" s="45" t="s">
        <v>138</v>
      </c>
      <c r="F8" s="125">
        <f>F9+F15+F27+F33</f>
        <v>14509.060000000001</v>
      </c>
      <c r="G8" s="125">
        <f t="shared" ref="G8" si="0">G9+G15+G27+G33</f>
        <v>6978.652</v>
      </c>
      <c r="H8" s="97"/>
      <c r="I8" s="191">
        <f t="shared" ref="I8:I71" si="1">G8/F8*100</f>
        <v>48.098581162390943</v>
      </c>
      <c r="J8" s="97">
        <f>J9+J15+J27+J33</f>
        <v>7530.4079999999994</v>
      </c>
    </row>
    <row r="9" spans="1:10" ht="22.5" customHeight="1" x14ac:dyDescent="0.25">
      <c r="A9" s="71" t="s">
        <v>34</v>
      </c>
      <c r="B9" s="48">
        <v>1</v>
      </c>
      <c r="C9" s="49">
        <v>2</v>
      </c>
      <c r="D9" s="131" t="s">
        <v>138</v>
      </c>
      <c r="E9" s="51" t="s">
        <v>138</v>
      </c>
      <c r="F9" s="126">
        <f>F10</f>
        <v>1779.1</v>
      </c>
      <c r="G9" s="126">
        <f t="shared" ref="G9:J9" si="2">G10</f>
        <v>857.63</v>
      </c>
      <c r="H9" s="98"/>
      <c r="I9" s="191">
        <f t="shared" si="1"/>
        <v>48.205834410657076</v>
      </c>
      <c r="J9" s="98">
        <f t="shared" si="2"/>
        <v>921.46999999999991</v>
      </c>
    </row>
    <row r="10" spans="1:10" ht="33.75" customHeight="1" x14ac:dyDescent="0.25">
      <c r="A10" s="53" t="s">
        <v>221</v>
      </c>
      <c r="B10" s="42">
        <v>1</v>
      </c>
      <c r="C10" s="43">
        <v>2</v>
      </c>
      <c r="D10" s="130" t="s">
        <v>189</v>
      </c>
      <c r="E10" s="45" t="s">
        <v>138</v>
      </c>
      <c r="F10" s="125">
        <v>1779.1</v>
      </c>
      <c r="G10" s="125">
        <f>G11</f>
        <v>857.63</v>
      </c>
      <c r="H10" s="97"/>
      <c r="I10" s="191">
        <f t="shared" si="1"/>
        <v>48.205834410657076</v>
      </c>
      <c r="J10" s="97">
        <f>J11</f>
        <v>921.46999999999991</v>
      </c>
    </row>
    <row r="11" spans="1:10" ht="22.5" customHeight="1" x14ac:dyDescent="0.25">
      <c r="A11" s="53" t="s">
        <v>222</v>
      </c>
      <c r="B11" s="42">
        <v>1</v>
      </c>
      <c r="C11" s="43">
        <v>2</v>
      </c>
      <c r="D11" s="130" t="s">
        <v>190</v>
      </c>
      <c r="E11" s="45" t="s">
        <v>138</v>
      </c>
      <c r="F11" s="125">
        <f>F12</f>
        <v>1779.1</v>
      </c>
      <c r="G11" s="125">
        <f t="shared" ref="G11:J12" si="3">G12</f>
        <v>857.63</v>
      </c>
      <c r="H11" s="97"/>
      <c r="I11" s="191">
        <f t="shared" si="1"/>
        <v>48.205834410657076</v>
      </c>
      <c r="J11" s="97">
        <f t="shared" si="3"/>
        <v>921.46999999999991</v>
      </c>
    </row>
    <row r="12" spans="1:10" ht="15" customHeight="1" x14ac:dyDescent="0.25">
      <c r="A12" s="53" t="s">
        <v>96</v>
      </c>
      <c r="B12" s="42">
        <v>1</v>
      </c>
      <c r="C12" s="43">
        <v>2</v>
      </c>
      <c r="D12" s="130" t="s">
        <v>67</v>
      </c>
      <c r="E12" s="45" t="s">
        <v>138</v>
      </c>
      <c r="F12" s="125">
        <f>F13</f>
        <v>1779.1</v>
      </c>
      <c r="G12" s="125">
        <f t="shared" si="3"/>
        <v>857.63</v>
      </c>
      <c r="H12" s="97"/>
      <c r="I12" s="191">
        <f t="shared" si="1"/>
        <v>48.205834410657076</v>
      </c>
      <c r="J12" s="97">
        <f t="shared" si="3"/>
        <v>921.46999999999991</v>
      </c>
    </row>
    <row r="13" spans="1:10" ht="45" customHeight="1" x14ac:dyDescent="0.25">
      <c r="A13" s="41" t="s">
        <v>145</v>
      </c>
      <c r="B13" s="42">
        <v>1</v>
      </c>
      <c r="C13" s="43">
        <v>2</v>
      </c>
      <c r="D13" s="130" t="s">
        <v>67</v>
      </c>
      <c r="E13" s="45" t="s">
        <v>146</v>
      </c>
      <c r="F13" s="125">
        <f>F14</f>
        <v>1779.1</v>
      </c>
      <c r="G13" s="125">
        <f t="shared" ref="G13:J13" si="4">G14</f>
        <v>857.63</v>
      </c>
      <c r="H13" s="97"/>
      <c r="I13" s="191">
        <f t="shared" si="1"/>
        <v>48.205834410657076</v>
      </c>
      <c r="J13" s="97">
        <f t="shared" si="4"/>
        <v>921.46999999999991</v>
      </c>
    </row>
    <row r="14" spans="1:10" ht="22.5" customHeight="1" x14ac:dyDescent="0.25">
      <c r="A14" s="47" t="s">
        <v>151</v>
      </c>
      <c r="B14" s="48">
        <v>1</v>
      </c>
      <c r="C14" s="49">
        <v>2</v>
      </c>
      <c r="D14" s="131" t="s">
        <v>67</v>
      </c>
      <c r="E14" s="51" t="s">
        <v>152</v>
      </c>
      <c r="F14" s="126">
        <v>1779.1</v>
      </c>
      <c r="G14" s="126">
        <v>857.63</v>
      </c>
      <c r="H14" s="98"/>
      <c r="I14" s="191">
        <f t="shared" si="1"/>
        <v>48.205834410657076</v>
      </c>
      <c r="J14" s="98">
        <f>F14-G14</f>
        <v>921.46999999999991</v>
      </c>
    </row>
    <row r="15" spans="1:10" ht="33.75" customHeight="1" x14ac:dyDescent="0.25">
      <c r="A15" s="71" t="s">
        <v>35</v>
      </c>
      <c r="B15" s="48">
        <v>1</v>
      </c>
      <c r="C15" s="49">
        <v>4</v>
      </c>
      <c r="D15" s="131" t="s">
        <v>138</v>
      </c>
      <c r="E15" s="51" t="s">
        <v>138</v>
      </c>
      <c r="F15" s="126">
        <f>F16</f>
        <v>8261.83</v>
      </c>
      <c r="G15" s="126">
        <f t="shared" ref="G15:J17" si="5">G16</f>
        <v>4402.93</v>
      </c>
      <c r="H15" s="98"/>
      <c r="I15" s="191">
        <f t="shared" si="1"/>
        <v>53.292430369542828</v>
      </c>
      <c r="J15" s="98">
        <f t="shared" si="5"/>
        <v>3858.9</v>
      </c>
    </row>
    <row r="16" spans="1:10" ht="33.75" customHeight="1" x14ac:dyDescent="0.25">
      <c r="A16" s="53" t="s">
        <v>221</v>
      </c>
      <c r="B16" s="42">
        <v>1</v>
      </c>
      <c r="C16" s="43">
        <v>4</v>
      </c>
      <c r="D16" s="130" t="s">
        <v>189</v>
      </c>
      <c r="E16" s="45" t="s">
        <v>138</v>
      </c>
      <c r="F16" s="125">
        <f>F17</f>
        <v>8261.83</v>
      </c>
      <c r="G16" s="125">
        <f t="shared" si="5"/>
        <v>4402.93</v>
      </c>
      <c r="H16" s="97"/>
      <c r="I16" s="191">
        <f t="shared" si="1"/>
        <v>53.292430369542828</v>
      </c>
      <c r="J16" s="97">
        <f t="shared" si="5"/>
        <v>3858.9</v>
      </c>
    </row>
    <row r="17" spans="1:10" ht="22.5" customHeight="1" x14ac:dyDescent="0.25">
      <c r="A17" s="53" t="s">
        <v>222</v>
      </c>
      <c r="B17" s="42">
        <v>1</v>
      </c>
      <c r="C17" s="43">
        <v>4</v>
      </c>
      <c r="D17" s="130" t="s">
        <v>190</v>
      </c>
      <c r="E17" s="45" t="s">
        <v>138</v>
      </c>
      <c r="F17" s="125">
        <f>F18</f>
        <v>8261.83</v>
      </c>
      <c r="G17" s="125">
        <f t="shared" si="5"/>
        <v>4402.93</v>
      </c>
      <c r="H17" s="97"/>
      <c r="I17" s="191">
        <f t="shared" si="1"/>
        <v>53.292430369542828</v>
      </c>
      <c r="J17" s="97">
        <f t="shared" si="5"/>
        <v>3858.9</v>
      </c>
    </row>
    <row r="18" spans="1:10" ht="15" customHeight="1" x14ac:dyDescent="0.25">
      <c r="A18" s="53" t="s">
        <v>98</v>
      </c>
      <c r="B18" s="42">
        <v>1</v>
      </c>
      <c r="C18" s="43">
        <v>4</v>
      </c>
      <c r="D18" s="130" t="s">
        <v>69</v>
      </c>
      <c r="E18" s="45" t="s">
        <v>138</v>
      </c>
      <c r="F18" s="125">
        <f>F19+F21+F25+F23</f>
        <v>8261.83</v>
      </c>
      <c r="G18" s="125">
        <f>G19+G21+G25+G23</f>
        <v>4402.93</v>
      </c>
      <c r="H18" s="97"/>
      <c r="I18" s="191">
        <f t="shared" si="1"/>
        <v>53.292430369542828</v>
      </c>
      <c r="J18" s="97">
        <f t="shared" ref="J18" si="6">J19+J21+J25+J23</f>
        <v>3858.9</v>
      </c>
    </row>
    <row r="19" spans="1:10" ht="45" customHeight="1" x14ac:dyDescent="0.25">
      <c r="A19" s="41" t="s">
        <v>145</v>
      </c>
      <c r="B19" s="42">
        <v>1</v>
      </c>
      <c r="C19" s="43">
        <v>4</v>
      </c>
      <c r="D19" s="130" t="s">
        <v>69</v>
      </c>
      <c r="E19" s="45" t="s">
        <v>146</v>
      </c>
      <c r="F19" s="125">
        <f>F20</f>
        <v>8172.08</v>
      </c>
      <c r="G19" s="125">
        <f t="shared" ref="G19:J19" si="7">G20</f>
        <v>4374.62</v>
      </c>
      <c r="H19" s="97"/>
      <c r="I19" s="191">
        <f t="shared" si="1"/>
        <v>53.531291910994504</v>
      </c>
      <c r="J19" s="97">
        <f t="shared" si="7"/>
        <v>3797.46</v>
      </c>
    </row>
    <row r="20" spans="1:10" ht="22.5" customHeight="1" x14ac:dyDescent="0.25">
      <c r="A20" s="47" t="s">
        <v>151</v>
      </c>
      <c r="B20" s="48">
        <v>1</v>
      </c>
      <c r="C20" s="49">
        <v>4</v>
      </c>
      <c r="D20" s="131" t="s">
        <v>69</v>
      </c>
      <c r="E20" s="51" t="s">
        <v>152</v>
      </c>
      <c r="F20" s="126">
        <f>8176.5-4.42</f>
        <v>8172.08</v>
      </c>
      <c r="G20" s="126">
        <v>4374.62</v>
      </c>
      <c r="H20" s="98"/>
      <c r="I20" s="191">
        <f t="shared" si="1"/>
        <v>53.531291910994504</v>
      </c>
      <c r="J20" s="98">
        <f>F20-G20</f>
        <v>3797.46</v>
      </c>
    </row>
    <row r="21" spans="1:10" ht="22.5" customHeight="1" x14ac:dyDescent="0.25">
      <c r="A21" s="41" t="s">
        <v>139</v>
      </c>
      <c r="B21" s="42">
        <v>1</v>
      </c>
      <c r="C21" s="43">
        <v>4</v>
      </c>
      <c r="D21" s="130" t="s">
        <v>69</v>
      </c>
      <c r="E21" s="45" t="s">
        <v>140</v>
      </c>
      <c r="F21" s="125">
        <f>F22</f>
        <v>65.75</v>
      </c>
      <c r="G21" s="125">
        <f t="shared" ref="G21:J21" si="8">G22</f>
        <v>23.92</v>
      </c>
      <c r="H21" s="97"/>
      <c r="I21" s="191">
        <f t="shared" si="1"/>
        <v>36.380228136882131</v>
      </c>
      <c r="J21" s="97">
        <f t="shared" si="8"/>
        <v>41.83</v>
      </c>
    </row>
    <row r="22" spans="1:10" ht="22.5" customHeight="1" x14ac:dyDescent="0.25">
      <c r="A22" s="47" t="s">
        <v>141</v>
      </c>
      <c r="B22" s="48">
        <v>1</v>
      </c>
      <c r="C22" s="49">
        <v>4</v>
      </c>
      <c r="D22" s="131" t="s">
        <v>69</v>
      </c>
      <c r="E22" s="51" t="s">
        <v>142</v>
      </c>
      <c r="F22" s="126">
        <v>65.75</v>
      </c>
      <c r="G22" s="126">
        <v>23.92</v>
      </c>
      <c r="H22" s="98"/>
      <c r="I22" s="191">
        <f t="shared" si="1"/>
        <v>36.380228136882131</v>
      </c>
      <c r="J22" s="98">
        <f>F22-G22</f>
        <v>41.83</v>
      </c>
    </row>
    <row r="23" spans="1:10" s="46" customFormat="1" ht="22.5" customHeight="1" x14ac:dyDescent="0.2">
      <c r="A23" s="41" t="s">
        <v>243</v>
      </c>
      <c r="B23" s="42">
        <v>1</v>
      </c>
      <c r="C23" s="43">
        <v>4</v>
      </c>
      <c r="D23" s="130" t="s">
        <v>69</v>
      </c>
      <c r="E23" s="45">
        <v>300</v>
      </c>
      <c r="F23" s="125">
        <f>F24</f>
        <v>4</v>
      </c>
      <c r="G23" s="125">
        <f t="shared" ref="G23:J23" si="9">G24</f>
        <v>4</v>
      </c>
      <c r="H23" s="97"/>
      <c r="I23" s="191">
        <f t="shared" si="1"/>
        <v>100</v>
      </c>
      <c r="J23" s="97">
        <f t="shared" si="9"/>
        <v>0</v>
      </c>
    </row>
    <row r="24" spans="1:10" ht="22.5" customHeight="1" x14ac:dyDescent="0.25">
      <c r="A24" s="47" t="s">
        <v>244</v>
      </c>
      <c r="B24" s="48">
        <v>1</v>
      </c>
      <c r="C24" s="49">
        <v>4</v>
      </c>
      <c r="D24" s="131" t="s">
        <v>69</v>
      </c>
      <c r="E24" s="51">
        <v>360</v>
      </c>
      <c r="F24" s="126">
        <v>4</v>
      </c>
      <c r="G24" s="126">
        <v>4</v>
      </c>
      <c r="H24" s="98"/>
      <c r="I24" s="191">
        <f t="shared" si="1"/>
        <v>100</v>
      </c>
      <c r="J24" s="98">
        <f>F24-G24</f>
        <v>0</v>
      </c>
    </row>
    <row r="25" spans="1:10" ht="15" customHeight="1" x14ac:dyDescent="0.25">
      <c r="A25" s="41" t="s">
        <v>153</v>
      </c>
      <c r="B25" s="42">
        <v>1</v>
      </c>
      <c r="C25" s="43">
        <v>4</v>
      </c>
      <c r="D25" s="130" t="s">
        <v>69</v>
      </c>
      <c r="E25" s="45" t="s">
        <v>154</v>
      </c>
      <c r="F25" s="125">
        <f>F26</f>
        <v>20</v>
      </c>
      <c r="G25" s="125">
        <f t="shared" ref="G25:J25" si="10">G26</f>
        <v>0.39</v>
      </c>
      <c r="H25" s="97"/>
      <c r="I25" s="191">
        <f t="shared" si="1"/>
        <v>1.95</v>
      </c>
      <c r="J25" s="97">
        <f t="shared" si="10"/>
        <v>19.61</v>
      </c>
    </row>
    <row r="26" spans="1:10" ht="15" customHeight="1" x14ac:dyDescent="0.25">
      <c r="A26" s="47" t="s">
        <v>155</v>
      </c>
      <c r="B26" s="48">
        <v>1</v>
      </c>
      <c r="C26" s="49">
        <v>4</v>
      </c>
      <c r="D26" s="131" t="s">
        <v>69</v>
      </c>
      <c r="E26" s="51" t="s">
        <v>156</v>
      </c>
      <c r="F26" s="126">
        <v>20</v>
      </c>
      <c r="G26" s="126">
        <v>0.39</v>
      </c>
      <c r="H26" s="98"/>
      <c r="I26" s="191">
        <f t="shared" si="1"/>
        <v>1.95</v>
      </c>
      <c r="J26" s="98">
        <f>F26-G26</f>
        <v>19.61</v>
      </c>
    </row>
    <row r="27" spans="1:10" ht="15" customHeight="1" x14ac:dyDescent="0.25">
      <c r="A27" s="71" t="s">
        <v>36</v>
      </c>
      <c r="B27" s="48">
        <v>1</v>
      </c>
      <c r="C27" s="49">
        <v>11</v>
      </c>
      <c r="D27" s="131" t="s">
        <v>138</v>
      </c>
      <c r="E27" s="51" t="s">
        <v>138</v>
      </c>
      <c r="F27" s="126">
        <f>F28</f>
        <v>50</v>
      </c>
      <c r="G27" s="126">
        <f t="shared" ref="G27:J31" si="11">G28</f>
        <v>0</v>
      </c>
      <c r="H27" s="98"/>
      <c r="I27" s="191">
        <f t="shared" si="1"/>
        <v>0</v>
      </c>
      <c r="J27" s="98">
        <f t="shared" si="11"/>
        <v>50</v>
      </c>
    </row>
    <row r="28" spans="1:10" ht="33.75" customHeight="1" x14ac:dyDescent="0.25">
      <c r="A28" s="53" t="s">
        <v>223</v>
      </c>
      <c r="B28" s="42">
        <v>1</v>
      </c>
      <c r="C28" s="43">
        <v>11</v>
      </c>
      <c r="D28" s="130" t="s">
        <v>174</v>
      </c>
      <c r="E28" s="45" t="s">
        <v>138</v>
      </c>
      <c r="F28" s="125">
        <f>F29</f>
        <v>50</v>
      </c>
      <c r="G28" s="125">
        <f t="shared" si="11"/>
        <v>0</v>
      </c>
      <c r="H28" s="97"/>
      <c r="I28" s="191">
        <f t="shared" si="1"/>
        <v>0</v>
      </c>
      <c r="J28" s="97">
        <f t="shared" si="11"/>
        <v>50</v>
      </c>
    </row>
    <row r="29" spans="1:10" ht="33.75" customHeight="1" x14ac:dyDescent="0.25">
      <c r="A29" s="53" t="s">
        <v>175</v>
      </c>
      <c r="B29" s="42">
        <v>1</v>
      </c>
      <c r="C29" s="43">
        <v>11</v>
      </c>
      <c r="D29" s="130" t="s">
        <v>176</v>
      </c>
      <c r="E29" s="45" t="s">
        <v>138</v>
      </c>
      <c r="F29" s="125">
        <f>F30</f>
        <v>50</v>
      </c>
      <c r="G29" s="125">
        <f t="shared" si="11"/>
        <v>0</v>
      </c>
      <c r="H29" s="97"/>
      <c r="I29" s="191">
        <f t="shared" si="1"/>
        <v>0</v>
      </c>
      <c r="J29" s="97">
        <f t="shared" si="11"/>
        <v>50</v>
      </c>
    </row>
    <row r="30" spans="1:10" ht="15" customHeight="1" x14ac:dyDescent="0.25">
      <c r="A30" s="53" t="s">
        <v>102</v>
      </c>
      <c r="B30" s="42">
        <v>1</v>
      </c>
      <c r="C30" s="43">
        <v>11</v>
      </c>
      <c r="D30" s="130" t="s">
        <v>73</v>
      </c>
      <c r="E30" s="45" t="s">
        <v>138</v>
      </c>
      <c r="F30" s="125">
        <f>F31</f>
        <v>50</v>
      </c>
      <c r="G30" s="125">
        <f t="shared" si="11"/>
        <v>0</v>
      </c>
      <c r="H30" s="97"/>
      <c r="I30" s="191">
        <f t="shared" si="1"/>
        <v>0</v>
      </c>
      <c r="J30" s="97">
        <f t="shared" si="11"/>
        <v>50</v>
      </c>
    </row>
    <row r="31" spans="1:10" ht="15" customHeight="1" x14ac:dyDescent="0.25">
      <c r="A31" s="41" t="s">
        <v>153</v>
      </c>
      <c r="B31" s="42">
        <v>1</v>
      </c>
      <c r="C31" s="43">
        <v>11</v>
      </c>
      <c r="D31" s="130" t="s">
        <v>73</v>
      </c>
      <c r="E31" s="45" t="s">
        <v>154</v>
      </c>
      <c r="F31" s="125">
        <f>F32</f>
        <v>50</v>
      </c>
      <c r="G31" s="125">
        <f t="shared" si="11"/>
        <v>0</v>
      </c>
      <c r="H31" s="97"/>
      <c r="I31" s="191">
        <f t="shared" si="1"/>
        <v>0</v>
      </c>
      <c r="J31" s="97">
        <f t="shared" si="11"/>
        <v>50</v>
      </c>
    </row>
    <row r="32" spans="1:10" ht="15" customHeight="1" x14ac:dyDescent="0.25">
      <c r="A32" s="47" t="s">
        <v>103</v>
      </c>
      <c r="B32" s="48">
        <v>1</v>
      </c>
      <c r="C32" s="49">
        <v>11</v>
      </c>
      <c r="D32" s="131" t="s">
        <v>73</v>
      </c>
      <c r="E32" s="51" t="s">
        <v>74</v>
      </c>
      <c r="F32" s="126">
        <v>50</v>
      </c>
      <c r="G32" s="126">
        <v>0</v>
      </c>
      <c r="H32" s="98"/>
      <c r="I32" s="191">
        <f t="shared" si="1"/>
        <v>0</v>
      </c>
      <c r="J32" s="98">
        <f>F32-G32</f>
        <v>50</v>
      </c>
    </row>
    <row r="33" spans="1:10" ht="15" customHeight="1" x14ac:dyDescent="0.25">
      <c r="A33" s="71" t="s">
        <v>37</v>
      </c>
      <c r="B33" s="48">
        <v>1</v>
      </c>
      <c r="C33" s="49">
        <v>13</v>
      </c>
      <c r="D33" s="131" t="s">
        <v>138</v>
      </c>
      <c r="E33" s="51" t="s">
        <v>138</v>
      </c>
      <c r="F33" s="126">
        <f>F34+F38+F43+F53+F59+F64+F48</f>
        <v>4418.13</v>
      </c>
      <c r="G33" s="126">
        <f t="shared" ref="G33:J33" si="12">G34+G38+G43+G53+G59+G64+G48</f>
        <v>1718.0919999999999</v>
      </c>
      <c r="H33" s="126">
        <f t="shared" si="12"/>
        <v>0</v>
      </c>
      <c r="I33" s="191">
        <f t="shared" si="1"/>
        <v>38.887312052836833</v>
      </c>
      <c r="J33" s="98">
        <f t="shared" si="12"/>
        <v>2700.0379999999996</v>
      </c>
    </row>
    <row r="34" spans="1:10" ht="22.5" customHeight="1" x14ac:dyDescent="0.25">
      <c r="A34" s="53" t="s">
        <v>224</v>
      </c>
      <c r="B34" s="42">
        <v>1</v>
      </c>
      <c r="C34" s="43">
        <v>13</v>
      </c>
      <c r="D34" s="130" t="s">
        <v>51</v>
      </c>
      <c r="E34" s="45" t="s">
        <v>138</v>
      </c>
      <c r="F34" s="125">
        <f>F35</f>
        <v>3.2</v>
      </c>
      <c r="G34" s="125">
        <f t="shared" ref="G34:J36" si="13">G35</f>
        <v>0</v>
      </c>
      <c r="H34" s="97"/>
      <c r="I34" s="191">
        <f t="shared" si="1"/>
        <v>0</v>
      </c>
      <c r="J34" s="97">
        <f t="shared" si="13"/>
        <v>3.2</v>
      </c>
    </row>
    <row r="35" spans="1:10" ht="22.5" customHeight="1" x14ac:dyDescent="0.25">
      <c r="A35" s="53" t="s">
        <v>104</v>
      </c>
      <c r="B35" s="42">
        <v>1</v>
      </c>
      <c r="C35" s="43">
        <v>13</v>
      </c>
      <c r="D35" s="130" t="s">
        <v>52</v>
      </c>
      <c r="E35" s="45" t="s">
        <v>138</v>
      </c>
      <c r="F35" s="125">
        <f>F36</f>
        <v>3.2</v>
      </c>
      <c r="G35" s="125">
        <f t="shared" si="13"/>
        <v>0</v>
      </c>
      <c r="H35" s="97"/>
      <c r="I35" s="191">
        <f t="shared" si="1"/>
        <v>0</v>
      </c>
      <c r="J35" s="97">
        <f t="shared" si="13"/>
        <v>3.2</v>
      </c>
    </row>
    <row r="36" spans="1:10" ht="22.5" customHeight="1" x14ac:dyDescent="0.25">
      <c r="A36" s="41" t="s">
        <v>139</v>
      </c>
      <c r="B36" s="42">
        <v>1</v>
      </c>
      <c r="C36" s="43">
        <v>13</v>
      </c>
      <c r="D36" s="130" t="s">
        <v>52</v>
      </c>
      <c r="E36" s="45" t="s">
        <v>140</v>
      </c>
      <c r="F36" s="125">
        <f>F37</f>
        <v>3.2</v>
      </c>
      <c r="G36" s="125">
        <f t="shared" si="13"/>
        <v>0</v>
      </c>
      <c r="H36" s="97"/>
      <c r="I36" s="191">
        <f t="shared" si="1"/>
        <v>0</v>
      </c>
      <c r="J36" s="97">
        <f t="shared" si="13"/>
        <v>3.2</v>
      </c>
    </row>
    <row r="37" spans="1:10" ht="22.5" customHeight="1" x14ac:dyDescent="0.25">
      <c r="A37" s="47" t="s">
        <v>141</v>
      </c>
      <c r="B37" s="48">
        <v>1</v>
      </c>
      <c r="C37" s="49">
        <v>13</v>
      </c>
      <c r="D37" s="131" t="s">
        <v>52</v>
      </c>
      <c r="E37" s="51" t="s">
        <v>142</v>
      </c>
      <c r="F37" s="126">
        <v>3.2</v>
      </c>
      <c r="G37" s="126">
        <v>0</v>
      </c>
      <c r="H37" s="98"/>
      <c r="I37" s="191">
        <f t="shared" si="1"/>
        <v>0</v>
      </c>
      <c r="J37" s="98">
        <f>F37-G37</f>
        <v>3.2</v>
      </c>
    </row>
    <row r="38" spans="1:10" ht="33.75" customHeight="1" x14ac:dyDescent="0.25">
      <c r="A38" s="53" t="s">
        <v>225</v>
      </c>
      <c r="B38" s="42">
        <v>1</v>
      </c>
      <c r="C38" s="43">
        <v>13</v>
      </c>
      <c r="D38" s="130" t="s">
        <v>169</v>
      </c>
      <c r="E38" s="45" t="s">
        <v>138</v>
      </c>
      <c r="F38" s="125">
        <f>F39</f>
        <v>4</v>
      </c>
      <c r="G38" s="125">
        <f t="shared" ref="G38:J41" si="14">G39</f>
        <v>0</v>
      </c>
      <c r="H38" s="97"/>
      <c r="I38" s="191">
        <f t="shared" si="1"/>
        <v>0</v>
      </c>
      <c r="J38" s="97">
        <f t="shared" si="14"/>
        <v>4</v>
      </c>
    </row>
    <row r="39" spans="1:10" ht="22.5" customHeight="1" x14ac:dyDescent="0.25">
      <c r="A39" s="53" t="s">
        <v>172</v>
      </c>
      <c r="B39" s="42">
        <v>1</v>
      </c>
      <c r="C39" s="43">
        <v>13</v>
      </c>
      <c r="D39" s="130" t="s">
        <v>173</v>
      </c>
      <c r="E39" s="45" t="s">
        <v>138</v>
      </c>
      <c r="F39" s="125">
        <f>F40</f>
        <v>4</v>
      </c>
      <c r="G39" s="125">
        <f t="shared" si="14"/>
        <v>0</v>
      </c>
      <c r="H39" s="97"/>
      <c r="I39" s="191">
        <f t="shared" si="1"/>
        <v>0</v>
      </c>
      <c r="J39" s="97">
        <f t="shared" si="14"/>
        <v>4</v>
      </c>
    </row>
    <row r="40" spans="1:10" ht="22.5" customHeight="1" x14ac:dyDescent="0.25">
      <c r="A40" s="53" t="s">
        <v>104</v>
      </c>
      <c r="B40" s="42">
        <v>1</v>
      </c>
      <c r="C40" s="43">
        <v>13</v>
      </c>
      <c r="D40" s="130" t="s">
        <v>76</v>
      </c>
      <c r="E40" s="45" t="s">
        <v>138</v>
      </c>
      <c r="F40" s="125">
        <f>F41</f>
        <v>4</v>
      </c>
      <c r="G40" s="125">
        <f t="shared" si="14"/>
        <v>0</v>
      </c>
      <c r="H40" s="97"/>
      <c r="I40" s="191">
        <f t="shared" si="1"/>
        <v>0</v>
      </c>
      <c r="J40" s="97">
        <f t="shared" si="14"/>
        <v>4</v>
      </c>
    </row>
    <row r="41" spans="1:10" ht="22.5" customHeight="1" x14ac:dyDescent="0.25">
      <c r="A41" s="41" t="s">
        <v>139</v>
      </c>
      <c r="B41" s="42">
        <v>1</v>
      </c>
      <c r="C41" s="43">
        <v>13</v>
      </c>
      <c r="D41" s="130" t="s">
        <v>76</v>
      </c>
      <c r="E41" s="45" t="s">
        <v>140</v>
      </c>
      <c r="F41" s="125">
        <f>F42</f>
        <v>4</v>
      </c>
      <c r="G41" s="125">
        <f t="shared" si="14"/>
        <v>0</v>
      </c>
      <c r="H41" s="97"/>
      <c r="I41" s="191">
        <f t="shared" si="1"/>
        <v>0</v>
      </c>
      <c r="J41" s="97">
        <f t="shared" si="14"/>
        <v>4</v>
      </c>
    </row>
    <row r="42" spans="1:10" ht="22.5" customHeight="1" x14ac:dyDescent="0.25">
      <c r="A42" s="47" t="s">
        <v>141</v>
      </c>
      <c r="B42" s="48">
        <v>1</v>
      </c>
      <c r="C42" s="49">
        <v>13</v>
      </c>
      <c r="D42" s="131" t="s">
        <v>76</v>
      </c>
      <c r="E42" s="51" t="s">
        <v>142</v>
      </c>
      <c r="F42" s="126">
        <v>4</v>
      </c>
      <c r="G42" s="126">
        <v>0</v>
      </c>
      <c r="H42" s="98"/>
      <c r="I42" s="191">
        <f t="shared" si="1"/>
        <v>0</v>
      </c>
      <c r="J42" s="98">
        <f>F42-G42</f>
        <v>4</v>
      </c>
    </row>
    <row r="43" spans="1:10" ht="22.5" customHeight="1" x14ac:dyDescent="0.25">
      <c r="A43" s="53" t="s">
        <v>226</v>
      </c>
      <c r="B43" s="42">
        <v>1</v>
      </c>
      <c r="C43" s="43">
        <v>13</v>
      </c>
      <c r="D43" s="130" t="s">
        <v>179</v>
      </c>
      <c r="E43" s="45" t="s">
        <v>138</v>
      </c>
      <c r="F43" s="125">
        <f>F44</f>
        <v>5</v>
      </c>
      <c r="G43" s="125">
        <f t="shared" ref="G43:J46" si="15">G44</f>
        <v>0</v>
      </c>
      <c r="H43" s="97"/>
      <c r="I43" s="191">
        <f t="shared" si="1"/>
        <v>0</v>
      </c>
      <c r="J43" s="97">
        <f t="shared" si="15"/>
        <v>5</v>
      </c>
    </row>
    <row r="44" spans="1:10" ht="15" customHeight="1" x14ac:dyDescent="0.25">
      <c r="A44" s="53" t="s">
        <v>180</v>
      </c>
      <c r="B44" s="42">
        <v>1</v>
      </c>
      <c r="C44" s="43">
        <v>13</v>
      </c>
      <c r="D44" s="130" t="s">
        <v>181</v>
      </c>
      <c r="E44" s="45" t="s">
        <v>138</v>
      </c>
      <c r="F44" s="125">
        <f>F45</f>
        <v>5</v>
      </c>
      <c r="G44" s="125">
        <f t="shared" si="15"/>
        <v>0</v>
      </c>
      <c r="H44" s="97"/>
      <c r="I44" s="191">
        <f t="shared" si="1"/>
        <v>0</v>
      </c>
      <c r="J44" s="97">
        <f t="shared" si="15"/>
        <v>5</v>
      </c>
    </row>
    <row r="45" spans="1:10" ht="22.5" customHeight="1" x14ac:dyDescent="0.25">
      <c r="A45" s="53" t="s">
        <v>104</v>
      </c>
      <c r="B45" s="42">
        <v>1</v>
      </c>
      <c r="C45" s="43">
        <v>13</v>
      </c>
      <c r="D45" s="130" t="s">
        <v>90</v>
      </c>
      <c r="E45" s="45" t="s">
        <v>138</v>
      </c>
      <c r="F45" s="125">
        <f>F46</f>
        <v>5</v>
      </c>
      <c r="G45" s="125">
        <f t="shared" si="15"/>
        <v>0</v>
      </c>
      <c r="H45" s="97"/>
      <c r="I45" s="191">
        <f t="shared" si="1"/>
        <v>0</v>
      </c>
      <c r="J45" s="97">
        <f t="shared" si="15"/>
        <v>5</v>
      </c>
    </row>
    <row r="46" spans="1:10" ht="22.5" customHeight="1" x14ac:dyDescent="0.25">
      <c r="A46" s="41" t="s">
        <v>139</v>
      </c>
      <c r="B46" s="42">
        <v>1</v>
      </c>
      <c r="C46" s="43">
        <v>13</v>
      </c>
      <c r="D46" s="130" t="s">
        <v>90</v>
      </c>
      <c r="E46" s="45" t="s">
        <v>140</v>
      </c>
      <c r="F46" s="125">
        <f>F47</f>
        <v>5</v>
      </c>
      <c r="G46" s="125">
        <f t="shared" si="15"/>
        <v>0</v>
      </c>
      <c r="H46" s="97"/>
      <c r="I46" s="191">
        <f t="shared" si="1"/>
        <v>0</v>
      </c>
      <c r="J46" s="97">
        <f t="shared" si="15"/>
        <v>5</v>
      </c>
    </row>
    <row r="47" spans="1:10" ht="22.5" customHeight="1" x14ac:dyDescent="0.25">
      <c r="A47" s="47" t="s">
        <v>141</v>
      </c>
      <c r="B47" s="48">
        <v>1</v>
      </c>
      <c r="C47" s="49">
        <v>13</v>
      </c>
      <c r="D47" s="131" t="s">
        <v>90</v>
      </c>
      <c r="E47" s="51" t="s">
        <v>142</v>
      </c>
      <c r="F47" s="126">
        <v>5</v>
      </c>
      <c r="G47" s="126">
        <v>0</v>
      </c>
      <c r="H47" s="98"/>
      <c r="I47" s="191">
        <f t="shared" si="1"/>
        <v>0</v>
      </c>
      <c r="J47" s="98">
        <f>F47-G47</f>
        <v>5</v>
      </c>
    </row>
    <row r="48" spans="1:10" ht="22.5" customHeight="1" x14ac:dyDescent="0.25">
      <c r="A48" s="55" t="s">
        <v>232</v>
      </c>
      <c r="B48" s="48">
        <v>1</v>
      </c>
      <c r="C48" s="49">
        <v>13</v>
      </c>
      <c r="D48" s="130" t="s">
        <v>182</v>
      </c>
      <c r="E48" s="51"/>
      <c r="F48" s="126">
        <f t="shared" ref="F48:G51" si="16">F49</f>
        <v>2</v>
      </c>
      <c r="G48" s="126">
        <f t="shared" si="16"/>
        <v>2</v>
      </c>
      <c r="H48" s="98"/>
      <c r="I48" s="191">
        <f t="shared" si="1"/>
        <v>100</v>
      </c>
      <c r="J48" s="98">
        <f>J49</f>
        <v>0</v>
      </c>
    </row>
    <row r="49" spans="1:10" ht="22.5" customHeight="1" x14ac:dyDescent="0.25">
      <c r="A49" s="55" t="s">
        <v>183</v>
      </c>
      <c r="B49" s="48">
        <v>1</v>
      </c>
      <c r="C49" s="49">
        <v>13</v>
      </c>
      <c r="D49" s="130" t="s">
        <v>184</v>
      </c>
      <c r="E49" s="51"/>
      <c r="F49" s="126">
        <f t="shared" si="16"/>
        <v>2</v>
      </c>
      <c r="G49" s="126">
        <f t="shared" si="16"/>
        <v>2</v>
      </c>
      <c r="H49" s="98"/>
      <c r="I49" s="191">
        <f t="shared" si="1"/>
        <v>100</v>
      </c>
      <c r="J49" s="98">
        <f>J50</f>
        <v>0</v>
      </c>
    </row>
    <row r="50" spans="1:10" ht="22.5" customHeight="1" x14ac:dyDescent="0.25">
      <c r="A50" s="55" t="s">
        <v>107</v>
      </c>
      <c r="B50" s="48">
        <v>1</v>
      </c>
      <c r="C50" s="49">
        <v>13</v>
      </c>
      <c r="D50" s="130" t="s">
        <v>118</v>
      </c>
      <c r="E50" s="51"/>
      <c r="F50" s="126">
        <f t="shared" si="16"/>
        <v>2</v>
      </c>
      <c r="G50" s="126">
        <f t="shared" si="16"/>
        <v>2</v>
      </c>
      <c r="H50" s="98"/>
      <c r="I50" s="191">
        <f t="shared" si="1"/>
        <v>100</v>
      </c>
      <c r="J50" s="98">
        <f>J51</f>
        <v>0</v>
      </c>
    </row>
    <row r="51" spans="1:10" ht="22.5" customHeight="1" x14ac:dyDescent="0.25">
      <c r="A51" s="39" t="s">
        <v>139</v>
      </c>
      <c r="B51" s="48">
        <v>1</v>
      </c>
      <c r="C51" s="49">
        <v>13</v>
      </c>
      <c r="D51" s="130" t="s">
        <v>118</v>
      </c>
      <c r="E51" s="45" t="s">
        <v>140</v>
      </c>
      <c r="F51" s="126">
        <f t="shared" si="16"/>
        <v>2</v>
      </c>
      <c r="G51" s="126">
        <f t="shared" si="16"/>
        <v>2</v>
      </c>
      <c r="H51" s="98"/>
      <c r="I51" s="191">
        <f t="shared" si="1"/>
        <v>100</v>
      </c>
      <c r="J51" s="98">
        <f>J52</f>
        <v>0</v>
      </c>
    </row>
    <row r="52" spans="1:10" ht="22.5" customHeight="1" x14ac:dyDescent="0.25">
      <c r="A52" s="47" t="s">
        <v>141</v>
      </c>
      <c r="B52" s="48">
        <v>1</v>
      </c>
      <c r="C52" s="49">
        <v>13</v>
      </c>
      <c r="D52" s="131">
        <v>1710059</v>
      </c>
      <c r="E52" s="51">
        <v>240</v>
      </c>
      <c r="F52" s="126">
        <v>2</v>
      </c>
      <c r="G52" s="126">
        <v>2</v>
      </c>
      <c r="H52" s="98"/>
      <c r="I52" s="191">
        <f t="shared" si="1"/>
        <v>100</v>
      </c>
      <c r="J52" s="98">
        <f>F52-G52</f>
        <v>0</v>
      </c>
    </row>
    <row r="53" spans="1:10" ht="22.5" customHeight="1" x14ac:dyDescent="0.25">
      <c r="A53" s="53" t="s">
        <v>227</v>
      </c>
      <c r="B53" s="42">
        <v>1</v>
      </c>
      <c r="C53" s="43">
        <v>13</v>
      </c>
      <c r="D53" s="130" t="s">
        <v>185</v>
      </c>
      <c r="E53" s="45" t="s">
        <v>138</v>
      </c>
      <c r="F53" s="125">
        <f>F54</f>
        <v>1095.33</v>
      </c>
      <c r="G53" s="125">
        <f t="shared" ref="G53:J53" si="17">G54</f>
        <v>538.42000000000007</v>
      </c>
      <c r="H53" s="97"/>
      <c r="I53" s="191">
        <f t="shared" si="1"/>
        <v>49.155962130134306</v>
      </c>
      <c r="J53" s="97">
        <f t="shared" si="17"/>
        <v>556.90999999999985</v>
      </c>
    </row>
    <row r="54" spans="1:10" ht="33.75" customHeight="1" x14ac:dyDescent="0.25">
      <c r="A54" s="53" t="s">
        <v>228</v>
      </c>
      <c r="B54" s="42">
        <v>1</v>
      </c>
      <c r="C54" s="43">
        <v>13</v>
      </c>
      <c r="D54" s="130" t="s">
        <v>77</v>
      </c>
      <c r="E54" s="45" t="s">
        <v>138</v>
      </c>
      <c r="F54" s="125">
        <f>F55+F57</f>
        <v>1095.33</v>
      </c>
      <c r="G54" s="125">
        <f t="shared" ref="G54:J54" si="18">G55+G57</f>
        <v>538.42000000000007</v>
      </c>
      <c r="H54" s="97"/>
      <c r="I54" s="191">
        <f t="shared" si="1"/>
        <v>49.155962130134306</v>
      </c>
      <c r="J54" s="97">
        <f t="shared" si="18"/>
        <v>556.90999999999985</v>
      </c>
    </row>
    <row r="55" spans="1:10" ht="22.5" customHeight="1" x14ac:dyDescent="0.25">
      <c r="A55" s="41" t="s">
        <v>139</v>
      </c>
      <c r="B55" s="42">
        <v>1</v>
      </c>
      <c r="C55" s="43">
        <v>13</v>
      </c>
      <c r="D55" s="130" t="s">
        <v>77</v>
      </c>
      <c r="E55" s="45" t="s">
        <v>140</v>
      </c>
      <c r="F55" s="125">
        <f>F56</f>
        <v>1078.33</v>
      </c>
      <c r="G55" s="125">
        <f t="shared" ref="G55:J55" si="19">G56</f>
        <v>537.57000000000005</v>
      </c>
      <c r="H55" s="97"/>
      <c r="I55" s="191">
        <f t="shared" si="1"/>
        <v>49.852086096093039</v>
      </c>
      <c r="J55" s="97">
        <f t="shared" si="19"/>
        <v>540.75999999999988</v>
      </c>
    </row>
    <row r="56" spans="1:10" ht="22.5" customHeight="1" x14ac:dyDescent="0.25">
      <c r="A56" s="47" t="s">
        <v>141</v>
      </c>
      <c r="B56" s="48">
        <v>1</v>
      </c>
      <c r="C56" s="49">
        <v>13</v>
      </c>
      <c r="D56" s="131" t="s">
        <v>77</v>
      </c>
      <c r="E56" s="51" t="s">
        <v>142</v>
      </c>
      <c r="F56" s="126">
        <v>1078.33</v>
      </c>
      <c r="G56" s="126">
        <v>537.57000000000005</v>
      </c>
      <c r="H56" s="98"/>
      <c r="I56" s="191">
        <f t="shared" si="1"/>
        <v>49.852086096093039</v>
      </c>
      <c r="J56" s="98">
        <f>F56-G56</f>
        <v>540.75999999999988</v>
      </c>
    </row>
    <row r="57" spans="1:10" ht="15" customHeight="1" x14ac:dyDescent="0.25">
      <c r="A57" s="41" t="s">
        <v>153</v>
      </c>
      <c r="B57" s="42">
        <v>1</v>
      </c>
      <c r="C57" s="43">
        <v>13</v>
      </c>
      <c r="D57" s="130" t="s">
        <v>77</v>
      </c>
      <c r="E57" s="45" t="s">
        <v>154</v>
      </c>
      <c r="F57" s="125">
        <f>F58</f>
        <v>17</v>
      </c>
      <c r="G57" s="125">
        <f t="shared" ref="G57:J57" si="20">G58</f>
        <v>0.85</v>
      </c>
      <c r="H57" s="97"/>
      <c r="I57" s="191">
        <f t="shared" si="1"/>
        <v>5</v>
      </c>
      <c r="J57" s="97">
        <f t="shared" si="20"/>
        <v>16.149999999999999</v>
      </c>
    </row>
    <row r="58" spans="1:10" ht="15" customHeight="1" x14ac:dyDescent="0.25">
      <c r="A58" s="47" t="s">
        <v>155</v>
      </c>
      <c r="B58" s="48">
        <v>1</v>
      </c>
      <c r="C58" s="49">
        <v>13</v>
      </c>
      <c r="D58" s="131" t="s">
        <v>77</v>
      </c>
      <c r="E58" s="51" t="s">
        <v>156</v>
      </c>
      <c r="F58" s="126">
        <v>17</v>
      </c>
      <c r="G58" s="126">
        <v>0.85</v>
      </c>
      <c r="H58" s="98"/>
      <c r="I58" s="191">
        <f t="shared" si="1"/>
        <v>5</v>
      </c>
      <c r="J58" s="98">
        <f>F58-G58</f>
        <v>16.149999999999999</v>
      </c>
    </row>
    <row r="59" spans="1:10" ht="33.75" customHeight="1" x14ac:dyDescent="0.25">
      <c r="A59" s="53" t="s">
        <v>229</v>
      </c>
      <c r="B59" s="42">
        <v>1</v>
      </c>
      <c r="C59" s="43">
        <v>13</v>
      </c>
      <c r="D59" s="130" t="s">
        <v>186</v>
      </c>
      <c r="E59" s="45" t="s">
        <v>138</v>
      </c>
      <c r="F59" s="125">
        <f>F60</f>
        <v>2</v>
      </c>
      <c r="G59" s="125">
        <f t="shared" ref="G59:J62" si="21">G60</f>
        <v>0</v>
      </c>
      <c r="H59" s="97"/>
      <c r="I59" s="191">
        <f t="shared" si="1"/>
        <v>0</v>
      </c>
      <c r="J59" s="97">
        <f t="shared" si="21"/>
        <v>2</v>
      </c>
    </row>
    <row r="60" spans="1:10" ht="15" customHeight="1" x14ac:dyDescent="0.25">
      <c r="A60" s="53" t="s">
        <v>187</v>
      </c>
      <c r="B60" s="42">
        <v>1</v>
      </c>
      <c r="C60" s="43">
        <v>13</v>
      </c>
      <c r="D60" s="130" t="s">
        <v>188</v>
      </c>
      <c r="E60" s="45" t="s">
        <v>138</v>
      </c>
      <c r="F60" s="125">
        <f>F61</f>
        <v>2</v>
      </c>
      <c r="G60" s="125">
        <f t="shared" si="21"/>
        <v>0</v>
      </c>
      <c r="H60" s="97"/>
      <c r="I60" s="191">
        <f t="shared" si="1"/>
        <v>0</v>
      </c>
      <c r="J60" s="97">
        <f t="shared" si="21"/>
        <v>2</v>
      </c>
    </row>
    <row r="61" spans="1:10" ht="15" customHeight="1" x14ac:dyDescent="0.25">
      <c r="A61" s="53" t="s">
        <v>106</v>
      </c>
      <c r="B61" s="42">
        <v>1</v>
      </c>
      <c r="C61" s="43">
        <v>13</v>
      </c>
      <c r="D61" s="130" t="s">
        <v>78</v>
      </c>
      <c r="E61" s="45" t="s">
        <v>138</v>
      </c>
      <c r="F61" s="125">
        <f>F62</f>
        <v>2</v>
      </c>
      <c r="G61" s="125">
        <f t="shared" si="21"/>
        <v>0</v>
      </c>
      <c r="H61" s="97"/>
      <c r="I61" s="191">
        <f t="shared" si="1"/>
        <v>0</v>
      </c>
      <c r="J61" s="97">
        <f t="shared" si="21"/>
        <v>2</v>
      </c>
    </row>
    <row r="62" spans="1:10" ht="22.5" customHeight="1" x14ac:dyDescent="0.25">
      <c r="A62" s="41" t="s">
        <v>139</v>
      </c>
      <c r="B62" s="42">
        <v>1</v>
      </c>
      <c r="C62" s="43">
        <v>13</v>
      </c>
      <c r="D62" s="130" t="s">
        <v>78</v>
      </c>
      <c r="E62" s="45" t="s">
        <v>140</v>
      </c>
      <c r="F62" s="125">
        <f>F63</f>
        <v>2</v>
      </c>
      <c r="G62" s="125">
        <f t="shared" si="21"/>
        <v>0</v>
      </c>
      <c r="H62" s="97"/>
      <c r="I62" s="191">
        <f t="shared" si="1"/>
        <v>0</v>
      </c>
      <c r="J62" s="97">
        <f t="shared" si="21"/>
        <v>2</v>
      </c>
    </row>
    <row r="63" spans="1:10" ht="22.5" customHeight="1" x14ac:dyDescent="0.25">
      <c r="A63" s="47" t="s">
        <v>141</v>
      </c>
      <c r="B63" s="48">
        <v>1</v>
      </c>
      <c r="C63" s="49">
        <v>13</v>
      </c>
      <c r="D63" s="131" t="s">
        <v>78</v>
      </c>
      <c r="E63" s="51" t="s">
        <v>142</v>
      </c>
      <c r="F63" s="126">
        <v>2</v>
      </c>
      <c r="G63" s="126">
        <v>0</v>
      </c>
      <c r="H63" s="98"/>
      <c r="I63" s="191">
        <f t="shared" si="1"/>
        <v>0</v>
      </c>
      <c r="J63" s="98">
        <f>F63-G63</f>
        <v>2</v>
      </c>
    </row>
    <row r="64" spans="1:10" ht="33.75" customHeight="1" x14ac:dyDescent="0.25">
      <c r="A64" s="53" t="s">
        <v>221</v>
      </c>
      <c r="B64" s="42">
        <v>1</v>
      </c>
      <c r="C64" s="43">
        <v>13</v>
      </c>
      <c r="D64" s="130" t="s">
        <v>189</v>
      </c>
      <c r="E64" s="45" t="s">
        <v>138</v>
      </c>
      <c r="F64" s="125">
        <f>F65</f>
        <v>3306.6</v>
      </c>
      <c r="G64" s="125">
        <f t="shared" ref="G64:J64" si="22">G65</f>
        <v>1177.6719999999998</v>
      </c>
      <c r="H64" s="97"/>
      <c r="I64" s="191">
        <f t="shared" si="1"/>
        <v>35.615798705619063</v>
      </c>
      <c r="J64" s="97">
        <f t="shared" si="22"/>
        <v>2128.9279999999999</v>
      </c>
    </row>
    <row r="65" spans="1:10" ht="22.5" customHeight="1" x14ac:dyDescent="0.25">
      <c r="A65" s="53" t="s">
        <v>222</v>
      </c>
      <c r="B65" s="42">
        <v>1</v>
      </c>
      <c r="C65" s="43">
        <v>13</v>
      </c>
      <c r="D65" s="130" t="s">
        <v>190</v>
      </c>
      <c r="E65" s="45" t="s">
        <v>138</v>
      </c>
      <c r="F65" s="125">
        <f>F66+F79+F74</f>
        <v>3306.6</v>
      </c>
      <c r="G65" s="125">
        <f t="shared" ref="G65:J65" si="23">G66+G79+G74</f>
        <v>1177.6719999999998</v>
      </c>
      <c r="H65" s="97"/>
      <c r="I65" s="191">
        <f t="shared" si="1"/>
        <v>35.615798705619063</v>
      </c>
      <c r="J65" s="97">
        <f t="shared" si="23"/>
        <v>2128.9279999999999</v>
      </c>
    </row>
    <row r="66" spans="1:10" ht="45" customHeight="1" x14ac:dyDescent="0.25">
      <c r="A66" s="53" t="s">
        <v>107</v>
      </c>
      <c r="B66" s="42">
        <v>1</v>
      </c>
      <c r="C66" s="43">
        <v>13</v>
      </c>
      <c r="D66" s="130" t="s">
        <v>108</v>
      </c>
      <c r="E66" s="45" t="s">
        <v>138</v>
      </c>
      <c r="F66" s="125">
        <f>F67+F70+F72</f>
        <v>2899.7</v>
      </c>
      <c r="G66" s="125">
        <f t="shared" ref="G66:J66" si="24">G67+G70+G72</f>
        <v>927.37199999999996</v>
      </c>
      <c r="H66" s="97"/>
      <c r="I66" s="191">
        <f t="shared" si="1"/>
        <v>31.981653274476667</v>
      </c>
      <c r="J66" s="97">
        <f t="shared" si="24"/>
        <v>1972.3279999999997</v>
      </c>
    </row>
    <row r="67" spans="1:10" ht="45" customHeight="1" x14ac:dyDescent="0.25">
      <c r="A67" s="41" t="s">
        <v>145</v>
      </c>
      <c r="B67" s="42">
        <v>1</v>
      </c>
      <c r="C67" s="43">
        <v>13</v>
      </c>
      <c r="D67" s="130" t="s">
        <v>108</v>
      </c>
      <c r="E67" s="45" t="s">
        <v>146</v>
      </c>
      <c r="F67" s="125">
        <f>F68+F69</f>
        <v>2624.7</v>
      </c>
      <c r="G67" s="125">
        <f t="shared" ref="G67" si="25">G68+G69</f>
        <v>888.85199999999998</v>
      </c>
      <c r="H67" s="97"/>
      <c r="I67" s="191">
        <f t="shared" si="1"/>
        <v>33.864898845582353</v>
      </c>
      <c r="J67" s="97">
        <f>J68+J69</f>
        <v>1735.848</v>
      </c>
    </row>
    <row r="68" spans="1:10" ht="15" customHeight="1" x14ac:dyDescent="0.25">
      <c r="A68" s="47" t="s">
        <v>147</v>
      </c>
      <c r="B68" s="48">
        <v>1</v>
      </c>
      <c r="C68" s="49">
        <v>13</v>
      </c>
      <c r="D68" s="131" t="s">
        <v>108</v>
      </c>
      <c r="E68" s="51" t="s">
        <v>148</v>
      </c>
      <c r="F68" s="126">
        <v>2594.6999999999998</v>
      </c>
      <c r="G68" s="126">
        <v>858.85199999999998</v>
      </c>
      <c r="H68" s="98"/>
      <c r="I68" s="191">
        <f t="shared" si="1"/>
        <v>33.100242802636146</v>
      </c>
      <c r="J68" s="98">
        <f>F68-G68</f>
        <v>1735.848</v>
      </c>
    </row>
    <row r="69" spans="1:10" ht="22.5" customHeight="1" x14ac:dyDescent="0.25">
      <c r="A69" s="47" t="s">
        <v>151</v>
      </c>
      <c r="B69" s="48">
        <v>1</v>
      </c>
      <c r="C69" s="49">
        <v>13</v>
      </c>
      <c r="D69" s="131" t="s">
        <v>108</v>
      </c>
      <c r="E69" s="51" t="s">
        <v>152</v>
      </c>
      <c r="F69" s="126">
        <v>30</v>
      </c>
      <c r="G69" s="126">
        <v>30</v>
      </c>
      <c r="H69" s="98"/>
      <c r="I69" s="191">
        <f t="shared" si="1"/>
        <v>100</v>
      </c>
      <c r="J69" s="98">
        <f>F69-G69</f>
        <v>0</v>
      </c>
    </row>
    <row r="70" spans="1:10" ht="22.5" customHeight="1" x14ac:dyDescent="0.25">
      <c r="A70" s="41" t="s">
        <v>139</v>
      </c>
      <c r="B70" s="42">
        <v>1</v>
      </c>
      <c r="C70" s="43">
        <v>13</v>
      </c>
      <c r="D70" s="130" t="s">
        <v>108</v>
      </c>
      <c r="E70" s="45" t="s">
        <v>140</v>
      </c>
      <c r="F70" s="125">
        <f>F71</f>
        <v>270</v>
      </c>
      <c r="G70" s="125">
        <f t="shared" ref="G70:J70" si="26">G71</f>
        <v>37.130000000000003</v>
      </c>
      <c r="H70" s="97"/>
      <c r="I70" s="191">
        <f t="shared" si="1"/>
        <v>13.751851851851853</v>
      </c>
      <c r="J70" s="97">
        <f t="shared" si="26"/>
        <v>232.87</v>
      </c>
    </row>
    <row r="71" spans="1:10" ht="22.5" customHeight="1" x14ac:dyDescent="0.25">
      <c r="A71" s="47" t="s">
        <v>141</v>
      </c>
      <c r="B71" s="48">
        <v>1</v>
      </c>
      <c r="C71" s="49">
        <v>13</v>
      </c>
      <c r="D71" s="131" t="s">
        <v>108</v>
      </c>
      <c r="E71" s="51" t="s">
        <v>142</v>
      </c>
      <c r="F71" s="126">
        <v>270</v>
      </c>
      <c r="G71" s="126">
        <v>37.130000000000003</v>
      </c>
      <c r="H71" s="98"/>
      <c r="I71" s="191">
        <f t="shared" si="1"/>
        <v>13.751851851851853</v>
      </c>
      <c r="J71" s="98">
        <f>F71-G71</f>
        <v>232.87</v>
      </c>
    </row>
    <row r="72" spans="1:10" ht="15" customHeight="1" x14ac:dyDescent="0.25">
      <c r="A72" s="41" t="s">
        <v>153</v>
      </c>
      <c r="B72" s="42">
        <v>1</v>
      </c>
      <c r="C72" s="43">
        <v>13</v>
      </c>
      <c r="D72" s="130" t="s">
        <v>108</v>
      </c>
      <c r="E72" s="45" t="s">
        <v>154</v>
      </c>
      <c r="F72" s="125">
        <f>F73</f>
        <v>5</v>
      </c>
      <c r="G72" s="125">
        <f t="shared" ref="G72:J72" si="27">G73</f>
        <v>1.39</v>
      </c>
      <c r="H72" s="97"/>
      <c r="I72" s="191">
        <f t="shared" ref="I72:I131" si="28">G72/F72*100</f>
        <v>27.799999999999997</v>
      </c>
      <c r="J72" s="97">
        <f t="shared" si="27"/>
        <v>3.6100000000000003</v>
      </c>
    </row>
    <row r="73" spans="1:10" ht="15" customHeight="1" x14ac:dyDescent="0.25">
      <c r="A73" s="47" t="s">
        <v>155</v>
      </c>
      <c r="B73" s="48">
        <v>1</v>
      </c>
      <c r="C73" s="49">
        <v>13</v>
      </c>
      <c r="D73" s="131" t="s">
        <v>108</v>
      </c>
      <c r="E73" s="51" t="s">
        <v>156</v>
      </c>
      <c r="F73" s="126">
        <v>5</v>
      </c>
      <c r="G73" s="126">
        <v>1.39</v>
      </c>
      <c r="H73" s="98"/>
      <c r="I73" s="191">
        <f t="shared" si="28"/>
        <v>27.799999999999997</v>
      </c>
      <c r="J73" s="98">
        <f>F73-G73</f>
        <v>3.6100000000000003</v>
      </c>
    </row>
    <row r="74" spans="1:10" ht="15" customHeight="1" x14ac:dyDescent="0.25">
      <c r="A74" s="41" t="s">
        <v>98</v>
      </c>
      <c r="B74" s="42">
        <v>1</v>
      </c>
      <c r="C74" s="43">
        <v>13</v>
      </c>
      <c r="D74" s="130">
        <v>2510204</v>
      </c>
      <c r="E74" s="51"/>
      <c r="F74" s="125">
        <f>F75+F77</f>
        <v>76.900000000000006</v>
      </c>
      <c r="G74" s="125">
        <f t="shared" ref="G74:J74" si="29">G75+G77</f>
        <v>65.09</v>
      </c>
      <c r="H74" s="97"/>
      <c r="I74" s="191">
        <f t="shared" si="28"/>
        <v>84.642392717815341</v>
      </c>
      <c r="J74" s="97">
        <f t="shared" si="29"/>
        <v>11.809999999999995</v>
      </c>
    </row>
    <row r="75" spans="1:10" ht="50.25" customHeight="1" x14ac:dyDescent="0.25">
      <c r="A75" s="41" t="s">
        <v>145</v>
      </c>
      <c r="B75" s="42">
        <v>1</v>
      </c>
      <c r="C75" s="43">
        <v>13</v>
      </c>
      <c r="D75" s="130">
        <v>2510204</v>
      </c>
      <c r="E75" s="45">
        <v>100</v>
      </c>
      <c r="F75" s="125">
        <f>F76</f>
        <v>45</v>
      </c>
      <c r="G75" s="125">
        <f t="shared" ref="G75:J75" si="30">G76</f>
        <v>36.090000000000003</v>
      </c>
      <c r="H75" s="97"/>
      <c r="I75" s="191">
        <f t="shared" si="28"/>
        <v>80.2</v>
      </c>
      <c r="J75" s="97">
        <f t="shared" si="30"/>
        <v>8.9099999999999966</v>
      </c>
    </row>
    <row r="76" spans="1:10" ht="21.75" customHeight="1" x14ac:dyDescent="0.25">
      <c r="A76" s="47" t="s">
        <v>151</v>
      </c>
      <c r="B76" s="48">
        <v>1</v>
      </c>
      <c r="C76" s="49">
        <v>13</v>
      </c>
      <c r="D76" s="131">
        <v>2510204</v>
      </c>
      <c r="E76" s="51">
        <v>120</v>
      </c>
      <c r="F76" s="126">
        <v>45</v>
      </c>
      <c r="G76" s="126">
        <v>36.090000000000003</v>
      </c>
      <c r="H76" s="98"/>
      <c r="I76" s="191">
        <f t="shared" si="28"/>
        <v>80.2</v>
      </c>
      <c r="J76" s="98">
        <f>F76-G76</f>
        <v>8.9099999999999966</v>
      </c>
    </row>
    <row r="77" spans="1:10" ht="22.5" customHeight="1" x14ac:dyDescent="0.25">
      <c r="A77" s="41" t="s">
        <v>139</v>
      </c>
      <c r="B77" s="42">
        <v>1</v>
      </c>
      <c r="C77" s="43">
        <v>13</v>
      </c>
      <c r="D77" s="130">
        <v>2510204</v>
      </c>
      <c r="E77" s="45">
        <v>200</v>
      </c>
      <c r="F77" s="125">
        <f>F78</f>
        <v>31.9</v>
      </c>
      <c r="G77" s="125">
        <f t="shared" ref="G77:J77" si="31">G78</f>
        <v>29</v>
      </c>
      <c r="H77" s="97"/>
      <c r="I77" s="191">
        <f t="shared" si="28"/>
        <v>90.909090909090921</v>
      </c>
      <c r="J77" s="97">
        <f t="shared" si="31"/>
        <v>2.8999999999999986</v>
      </c>
    </row>
    <row r="78" spans="1:10" ht="27" customHeight="1" x14ac:dyDescent="0.25">
      <c r="A78" s="47" t="s">
        <v>141</v>
      </c>
      <c r="B78" s="48">
        <v>1</v>
      </c>
      <c r="C78" s="49">
        <v>13</v>
      </c>
      <c r="D78" s="131">
        <v>2510204</v>
      </c>
      <c r="E78" s="51">
        <v>240</v>
      </c>
      <c r="F78" s="126">
        <v>31.9</v>
      </c>
      <c r="G78" s="126">
        <v>29</v>
      </c>
      <c r="H78" s="98"/>
      <c r="I78" s="191">
        <f t="shared" si="28"/>
        <v>90.909090909090921</v>
      </c>
      <c r="J78" s="98">
        <f>F78-G78</f>
        <v>2.8999999999999986</v>
      </c>
    </row>
    <row r="79" spans="1:10" ht="15" customHeight="1" x14ac:dyDescent="0.25">
      <c r="A79" s="53" t="s">
        <v>111</v>
      </c>
      <c r="B79" s="42">
        <v>1</v>
      </c>
      <c r="C79" s="43">
        <v>13</v>
      </c>
      <c r="D79" s="130" t="s">
        <v>79</v>
      </c>
      <c r="E79" s="45" t="s">
        <v>138</v>
      </c>
      <c r="F79" s="125">
        <f>F80+F82</f>
        <v>330</v>
      </c>
      <c r="G79" s="125">
        <f t="shared" ref="G79:J79" si="32">G80+G82</f>
        <v>185.21</v>
      </c>
      <c r="H79" s="97"/>
      <c r="I79" s="191">
        <f t="shared" si="28"/>
        <v>56.124242424242432</v>
      </c>
      <c r="J79" s="97">
        <f t="shared" si="32"/>
        <v>144.79</v>
      </c>
    </row>
    <row r="80" spans="1:10" ht="45" customHeight="1" x14ac:dyDescent="0.25">
      <c r="A80" s="41" t="s">
        <v>145</v>
      </c>
      <c r="B80" s="42">
        <v>1</v>
      </c>
      <c r="C80" s="43">
        <v>13</v>
      </c>
      <c r="D80" s="130" t="s">
        <v>79</v>
      </c>
      <c r="E80" s="45" t="s">
        <v>146</v>
      </c>
      <c r="F80" s="125">
        <f>F81</f>
        <v>300</v>
      </c>
      <c r="G80" s="125">
        <f t="shared" ref="G80:J80" si="33">G81</f>
        <v>171.47</v>
      </c>
      <c r="H80" s="97"/>
      <c r="I80" s="191">
        <f t="shared" si="28"/>
        <v>57.156666666666666</v>
      </c>
      <c r="J80" s="97">
        <f t="shared" si="33"/>
        <v>128.53</v>
      </c>
    </row>
    <row r="81" spans="1:10" ht="22.5" customHeight="1" x14ac:dyDescent="0.25">
      <c r="A81" s="47" t="s">
        <v>151</v>
      </c>
      <c r="B81" s="48">
        <v>1</v>
      </c>
      <c r="C81" s="49">
        <v>13</v>
      </c>
      <c r="D81" s="131" t="s">
        <v>79</v>
      </c>
      <c r="E81" s="51" t="s">
        <v>152</v>
      </c>
      <c r="F81" s="126">
        <v>300</v>
      </c>
      <c r="G81" s="126">
        <v>171.47</v>
      </c>
      <c r="H81" s="98"/>
      <c r="I81" s="191">
        <f t="shared" si="28"/>
        <v>57.156666666666666</v>
      </c>
      <c r="J81" s="98">
        <f>F81-G81</f>
        <v>128.53</v>
      </c>
    </row>
    <row r="82" spans="1:10" ht="22.5" customHeight="1" x14ac:dyDescent="0.25">
      <c r="A82" s="41" t="s">
        <v>139</v>
      </c>
      <c r="B82" s="42">
        <v>1</v>
      </c>
      <c r="C82" s="43">
        <v>13</v>
      </c>
      <c r="D82" s="130" t="s">
        <v>79</v>
      </c>
      <c r="E82" s="45" t="s">
        <v>140</v>
      </c>
      <c r="F82" s="125">
        <f>F83</f>
        <v>30</v>
      </c>
      <c r="G82" s="125">
        <f t="shared" ref="G82:J82" si="34">G83</f>
        <v>13.74</v>
      </c>
      <c r="H82" s="97"/>
      <c r="I82" s="191">
        <f t="shared" si="28"/>
        <v>45.800000000000004</v>
      </c>
      <c r="J82" s="97">
        <f t="shared" si="34"/>
        <v>16.259999999999998</v>
      </c>
    </row>
    <row r="83" spans="1:10" ht="22.5" customHeight="1" x14ac:dyDescent="0.25">
      <c r="A83" s="47" t="s">
        <v>141</v>
      </c>
      <c r="B83" s="48">
        <v>1</v>
      </c>
      <c r="C83" s="49">
        <v>13</v>
      </c>
      <c r="D83" s="131" t="s">
        <v>79</v>
      </c>
      <c r="E83" s="51" t="s">
        <v>142</v>
      </c>
      <c r="F83" s="126">
        <v>30</v>
      </c>
      <c r="G83" s="126">
        <v>13.74</v>
      </c>
      <c r="H83" s="98"/>
      <c r="I83" s="191">
        <f t="shared" si="28"/>
        <v>45.800000000000004</v>
      </c>
      <c r="J83" s="98">
        <f>F83-G83</f>
        <v>16.259999999999998</v>
      </c>
    </row>
    <row r="84" spans="1:10" ht="15" customHeight="1" x14ac:dyDescent="0.25">
      <c r="A84" s="74" t="s">
        <v>38</v>
      </c>
      <c r="B84" s="42">
        <v>2</v>
      </c>
      <c r="C84" s="43">
        <v>0</v>
      </c>
      <c r="D84" s="130" t="s">
        <v>138</v>
      </c>
      <c r="E84" s="45" t="s">
        <v>138</v>
      </c>
      <c r="F84" s="125">
        <f>F85</f>
        <v>162.5</v>
      </c>
      <c r="G84" s="125">
        <f t="shared" ref="G84:J88" si="35">G85</f>
        <v>27.137</v>
      </c>
      <c r="H84" s="97"/>
      <c r="I84" s="191">
        <f t="shared" si="28"/>
        <v>16.699692307692306</v>
      </c>
      <c r="J84" s="97">
        <f t="shared" si="35"/>
        <v>135.363</v>
      </c>
    </row>
    <row r="85" spans="1:10" ht="15" customHeight="1" x14ac:dyDescent="0.25">
      <c r="A85" s="71" t="s">
        <v>39</v>
      </c>
      <c r="B85" s="48">
        <v>2</v>
      </c>
      <c r="C85" s="49">
        <v>3</v>
      </c>
      <c r="D85" s="131" t="s">
        <v>138</v>
      </c>
      <c r="E85" s="51" t="s">
        <v>138</v>
      </c>
      <c r="F85" s="126">
        <f>F86</f>
        <v>162.5</v>
      </c>
      <c r="G85" s="126">
        <f t="shared" si="35"/>
        <v>27.137</v>
      </c>
      <c r="H85" s="98"/>
      <c r="I85" s="191">
        <f t="shared" si="28"/>
        <v>16.699692307692306</v>
      </c>
      <c r="J85" s="98">
        <f t="shared" si="35"/>
        <v>135.363</v>
      </c>
    </row>
    <row r="86" spans="1:10" ht="15" customHeight="1" x14ac:dyDescent="0.25">
      <c r="A86" s="53" t="s">
        <v>195</v>
      </c>
      <c r="B86" s="42">
        <v>2</v>
      </c>
      <c r="C86" s="43">
        <v>3</v>
      </c>
      <c r="D86" s="130" t="s">
        <v>196</v>
      </c>
      <c r="E86" s="45" t="s">
        <v>138</v>
      </c>
      <c r="F86" s="125">
        <f>F87</f>
        <v>162.5</v>
      </c>
      <c r="G86" s="125">
        <f t="shared" si="35"/>
        <v>27.137</v>
      </c>
      <c r="H86" s="97"/>
      <c r="I86" s="191">
        <f t="shared" si="28"/>
        <v>16.699692307692306</v>
      </c>
      <c r="J86" s="97">
        <f t="shared" si="35"/>
        <v>135.363</v>
      </c>
    </row>
    <row r="87" spans="1:10" ht="33.75" customHeight="1" x14ac:dyDescent="0.25">
      <c r="A87" s="53" t="s">
        <v>112</v>
      </c>
      <c r="B87" s="42">
        <v>2</v>
      </c>
      <c r="C87" s="43">
        <v>3</v>
      </c>
      <c r="D87" s="130" t="s">
        <v>82</v>
      </c>
      <c r="E87" s="45" t="s">
        <v>138</v>
      </c>
      <c r="F87" s="125">
        <f>F88</f>
        <v>162.5</v>
      </c>
      <c r="G87" s="125">
        <f t="shared" si="35"/>
        <v>27.137</v>
      </c>
      <c r="H87" s="97"/>
      <c r="I87" s="191">
        <f t="shared" si="28"/>
        <v>16.699692307692306</v>
      </c>
      <c r="J87" s="97">
        <f t="shared" si="35"/>
        <v>135.363</v>
      </c>
    </row>
    <row r="88" spans="1:10" ht="45" customHeight="1" x14ac:dyDescent="0.25">
      <c r="A88" s="41" t="s">
        <v>145</v>
      </c>
      <c r="B88" s="42">
        <v>2</v>
      </c>
      <c r="C88" s="43">
        <v>3</v>
      </c>
      <c r="D88" s="130" t="s">
        <v>82</v>
      </c>
      <c r="E88" s="45" t="s">
        <v>146</v>
      </c>
      <c r="F88" s="125">
        <f>F89</f>
        <v>162.5</v>
      </c>
      <c r="G88" s="125">
        <f t="shared" si="35"/>
        <v>27.137</v>
      </c>
      <c r="H88" s="97"/>
      <c r="I88" s="191">
        <f t="shared" si="28"/>
        <v>16.699692307692306</v>
      </c>
      <c r="J88" s="97">
        <f t="shared" si="35"/>
        <v>135.363</v>
      </c>
    </row>
    <row r="89" spans="1:10" ht="22.5" customHeight="1" x14ac:dyDescent="0.25">
      <c r="A89" s="47" t="s">
        <v>151</v>
      </c>
      <c r="B89" s="48">
        <v>2</v>
      </c>
      <c r="C89" s="49">
        <v>3</v>
      </c>
      <c r="D89" s="131" t="s">
        <v>82</v>
      </c>
      <c r="E89" s="51" t="s">
        <v>152</v>
      </c>
      <c r="F89" s="126">
        <v>162.5</v>
      </c>
      <c r="G89" s="126">
        <v>27.137</v>
      </c>
      <c r="H89" s="98"/>
      <c r="I89" s="191">
        <f t="shared" si="28"/>
        <v>16.699692307692306</v>
      </c>
      <c r="J89" s="98">
        <f>F89-G89</f>
        <v>135.363</v>
      </c>
    </row>
    <row r="90" spans="1:10" ht="15" customHeight="1" x14ac:dyDescent="0.25">
      <c r="A90" s="74" t="s">
        <v>40</v>
      </c>
      <c r="B90" s="42">
        <v>3</v>
      </c>
      <c r="C90" s="43">
        <v>0</v>
      </c>
      <c r="D90" s="130" t="s">
        <v>138</v>
      </c>
      <c r="E90" s="45" t="s">
        <v>138</v>
      </c>
      <c r="F90" s="125">
        <f>F91+F97</f>
        <v>44</v>
      </c>
      <c r="G90" s="125">
        <f t="shared" ref="G90:J90" si="36">G91+G97</f>
        <v>0</v>
      </c>
      <c r="H90" s="97">
        <f t="shared" si="36"/>
        <v>0</v>
      </c>
      <c r="I90" s="191">
        <f t="shared" si="28"/>
        <v>0</v>
      </c>
      <c r="J90" s="97">
        <f t="shared" si="36"/>
        <v>44</v>
      </c>
    </row>
    <row r="91" spans="1:10" ht="15" customHeight="1" x14ac:dyDescent="0.25">
      <c r="A91" s="71" t="s">
        <v>41</v>
      </c>
      <c r="B91" s="48">
        <v>3</v>
      </c>
      <c r="C91" s="49">
        <v>4</v>
      </c>
      <c r="D91" s="131" t="s">
        <v>138</v>
      </c>
      <c r="E91" s="51" t="s">
        <v>138</v>
      </c>
      <c r="F91" s="126">
        <f>F92</f>
        <v>40</v>
      </c>
      <c r="G91" s="126">
        <f t="shared" ref="G91:J95" si="37">G92</f>
        <v>0</v>
      </c>
      <c r="H91" s="98"/>
      <c r="I91" s="191">
        <f t="shared" si="28"/>
        <v>0</v>
      </c>
      <c r="J91" s="98">
        <f t="shared" si="37"/>
        <v>40</v>
      </c>
    </row>
    <row r="92" spans="1:10" ht="33.75" customHeight="1" x14ac:dyDescent="0.25">
      <c r="A92" s="53" t="s">
        <v>225</v>
      </c>
      <c r="B92" s="42">
        <v>3</v>
      </c>
      <c r="C92" s="43">
        <v>4</v>
      </c>
      <c r="D92" s="130" t="s">
        <v>169</v>
      </c>
      <c r="E92" s="45" t="s">
        <v>138</v>
      </c>
      <c r="F92" s="125">
        <f>F93</f>
        <v>40</v>
      </c>
      <c r="G92" s="125">
        <f t="shared" si="37"/>
        <v>0</v>
      </c>
      <c r="H92" s="97"/>
      <c r="I92" s="191">
        <f t="shared" si="28"/>
        <v>0</v>
      </c>
      <c r="J92" s="97">
        <f t="shared" si="37"/>
        <v>40</v>
      </c>
    </row>
    <row r="93" spans="1:10" ht="15" customHeight="1" x14ac:dyDescent="0.25">
      <c r="A93" s="53" t="s">
        <v>170</v>
      </c>
      <c r="B93" s="42">
        <v>3</v>
      </c>
      <c r="C93" s="43">
        <v>4</v>
      </c>
      <c r="D93" s="130" t="s">
        <v>171</v>
      </c>
      <c r="E93" s="45" t="s">
        <v>138</v>
      </c>
      <c r="F93" s="125">
        <f>F94</f>
        <v>40</v>
      </c>
      <c r="G93" s="125">
        <f t="shared" si="37"/>
        <v>0</v>
      </c>
      <c r="H93" s="97"/>
      <c r="I93" s="191">
        <f t="shared" si="28"/>
        <v>0</v>
      </c>
      <c r="J93" s="97">
        <f t="shared" si="37"/>
        <v>40</v>
      </c>
    </row>
    <row r="94" spans="1:10" ht="78.75" customHeight="1" x14ac:dyDescent="0.25">
      <c r="A94" s="53" t="s">
        <v>113</v>
      </c>
      <c r="B94" s="42">
        <v>3</v>
      </c>
      <c r="C94" s="43">
        <v>4</v>
      </c>
      <c r="D94" s="130" t="s">
        <v>114</v>
      </c>
      <c r="E94" s="45" t="s">
        <v>138</v>
      </c>
      <c r="F94" s="125">
        <f>F95</f>
        <v>40</v>
      </c>
      <c r="G94" s="125">
        <f t="shared" si="37"/>
        <v>0</v>
      </c>
      <c r="H94" s="97"/>
      <c r="I94" s="191">
        <f t="shared" si="28"/>
        <v>0</v>
      </c>
      <c r="J94" s="97">
        <f t="shared" si="37"/>
        <v>40</v>
      </c>
    </row>
    <row r="95" spans="1:10" ht="22.5" customHeight="1" x14ac:dyDescent="0.25">
      <c r="A95" s="41" t="s">
        <v>139</v>
      </c>
      <c r="B95" s="42">
        <v>3</v>
      </c>
      <c r="C95" s="43">
        <v>4</v>
      </c>
      <c r="D95" s="130" t="s">
        <v>114</v>
      </c>
      <c r="E95" s="45" t="s">
        <v>140</v>
      </c>
      <c r="F95" s="125">
        <f>F96</f>
        <v>40</v>
      </c>
      <c r="G95" s="125">
        <f t="shared" si="37"/>
        <v>0</v>
      </c>
      <c r="H95" s="97"/>
      <c r="I95" s="191">
        <f t="shared" si="28"/>
        <v>0</v>
      </c>
      <c r="J95" s="97">
        <f t="shared" si="37"/>
        <v>40</v>
      </c>
    </row>
    <row r="96" spans="1:10" ht="22.5" customHeight="1" x14ac:dyDescent="0.25">
      <c r="A96" s="47" t="s">
        <v>141</v>
      </c>
      <c r="B96" s="48">
        <v>3</v>
      </c>
      <c r="C96" s="49">
        <v>4</v>
      </c>
      <c r="D96" s="131" t="s">
        <v>114</v>
      </c>
      <c r="E96" s="51" t="s">
        <v>142</v>
      </c>
      <c r="F96" s="126">
        <v>40</v>
      </c>
      <c r="G96" s="126">
        <v>0</v>
      </c>
      <c r="H96" s="98"/>
      <c r="I96" s="191">
        <f t="shared" si="28"/>
        <v>0</v>
      </c>
      <c r="J96" s="98">
        <f>F96-G96</f>
        <v>40</v>
      </c>
    </row>
    <row r="97" spans="1:10" ht="22.5" customHeight="1" x14ac:dyDescent="0.25">
      <c r="A97" s="71" t="s">
        <v>60</v>
      </c>
      <c r="B97" s="48">
        <v>3</v>
      </c>
      <c r="C97" s="49">
        <v>9</v>
      </c>
      <c r="D97" s="131" t="s">
        <v>138</v>
      </c>
      <c r="E97" s="51" t="s">
        <v>138</v>
      </c>
      <c r="F97" s="126">
        <f>F98</f>
        <v>4</v>
      </c>
      <c r="G97" s="126">
        <f t="shared" ref="G97:J97" si="38">G98</f>
        <v>0</v>
      </c>
      <c r="H97" s="98"/>
      <c r="I97" s="191">
        <f t="shared" si="28"/>
        <v>0</v>
      </c>
      <c r="J97" s="98">
        <f t="shared" si="38"/>
        <v>4</v>
      </c>
    </row>
    <row r="98" spans="1:10" ht="33.75" customHeight="1" x14ac:dyDescent="0.25">
      <c r="A98" s="53" t="s">
        <v>223</v>
      </c>
      <c r="B98" s="42">
        <v>3</v>
      </c>
      <c r="C98" s="43">
        <v>9</v>
      </c>
      <c r="D98" s="130" t="s">
        <v>174</v>
      </c>
      <c r="E98" s="45" t="s">
        <v>138</v>
      </c>
      <c r="F98" s="125">
        <f>F99+F103</f>
        <v>4</v>
      </c>
      <c r="G98" s="125">
        <f t="shared" ref="G98:J98" si="39">G99+G103</f>
        <v>0</v>
      </c>
      <c r="H98" s="97"/>
      <c r="I98" s="191">
        <f t="shared" si="28"/>
        <v>0</v>
      </c>
      <c r="J98" s="97">
        <f t="shared" si="39"/>
        <v>4</v>
      </c>
    </row>
    <row r="99" spans="1:10" ht="33.75" customHeight="1" x14ac:dyDescent="0.25">
      <c r="A99" s="53" t="s">
        <v>175</v>
      </c>
      <c r="B99" s="42">
        <v>3</v>
      </c>
      <c r="C99" s="43">
        <v>9</v>
      </c>
      <c r="D99" s="130" t="s">
        <v>176</v>
      </c>
      <c r="E99" s="45" t="s">
        <v>138</v>
      </c>
      <c r="F99" s="125">
        <f>F100</f>
        <v>2</v>
      </c>
      <c r="G99" s="125">
        <f t="shared" ref="G99:J100" si="40">G100</f>
        <v>0</v>
      </c>
      <c r="H99" s="97"/>
      <c r="I99" s="191">
        <f t="shared" si="28"/>
        <v>0</v>
      </c>
      <c r="J99" s="97">
        <f t="shared" si="40"/>
        <v>2</v>
      </c>
    </row>
    <row r="100" spans="1:10" ht="45" customHeight="1" x14ac:dyDescent="0.25">
      <c r="A100" s="53" t="s">
        <v>230</v>
      </c>
      <c r="B100" s="42">
        <v>3</v>
      </c>
      <c r="C100" s="43">
        <v>9</v>
      </c>
      <c r="D100" s="130" t="s">
        <v>83</v>
      </c>
      <c r="E100" s="45" t="s">
        <v>138</v>
      </c>
      <c r="F100" s="125">
        <f>F101</f>
        <v>2</v>
      </c>
      <c r="G100" s="125">
        <f t="shared" si="40"/>
        <v>0</v>
      </c>
      <c r="H100" s="97"/>
      <c r="I100" s="191">
        <f t="shared" si="28"/>
        <v>0</v>
      </c>
      <c r="J100" s="97">
        <f t="shared" si="40"/>
        <v>2</v>
      </c>
    </row>
    <row r="101" spans="1:10" ht="22.5" customHeight="1" x14ac:dyDescent="0.25">
      <c r="A101" s="41" t="s">
        <v>139</v>
      </c>
      <c r="B101" s="42">
        <v>3</v>
      </c>
      <c r="C101" s="43">
        <v>9</v>
      </c>
      <c r="D101" s="130" t="s">
        <v>83</v>
      </c>
      <c r="E101" s="45" t="s">
        <v>140</v>
      </c>
      <c r="F101" s="125">
        <f>F102</f>
        <v>2</v>
      </c>
      <c r="G101" s="125">
        <f t="shared" ref="G101:J101" si="41">G102</f>
        <v>0</v>
      </c>
      <c r="H101" s="97"/>
      <c r="I101" s="191">
        <f t="shared" si="28"/>
        <v>0</v>
      </c>
      <c r="J101" s="97">
        <f t="shared" si="41"/>
        <v>2</v>
      </c>
    </row>
    <row r="102" spans="1:10" ht="22.5" customHeight="1" x14ac:dyDescent="0.25">
      <c r="A102" s="47" t="s">
        <v>141</v>
      </c>
      <c r="B102" s="48">
        <v>3</v>
      </c>
      <c r="C102" s="49">
        <v>9</v>
      </c>
      <c r="D102" s="131" t="s">
        <v>83</v>
      </c>
      <c r="E102" s="51" t="s">
        <v>142</v>
      </c>
      <c r="F102" s="126">
        <v>2</v>
      </c>
      <c r="G102" s="126">
        <v>0</v>
      </c>
      <c r="H102" s="98"/>
      <c r="I102" s="191">
        <f t="shared" si="28"/>
        <v>0</v>
      </c>
      <c r="J102" s="98">
        <f>F102-G102</f>
        <v>2</v>
      </c>
    </row>
    <row r="103" spans="1:10" ht="15" customHeight="1" x14ac:dyDescent="0.25">
      <c r="A103" s="53" t="s">
        <v>177</v>
      </c>
      <c r="B103" s="42">
        <v>3</v>
      </c>
      <c r="C103" s="43">
        <v>9</v>
      </c>
      <c r="D103" s="130" t="s">
        <v>178</v>
      </c>
      <c r="E103" s="45" t="s">
        <v>138</v>
      </c>
      <c r="F103" s="125">
        <f>F104</f>
        <v>2</v>
      </c>
      <c r="G103" s="125">
        <f t="shared" ref="G103:J105" si="42">G104</f>
        <v>0</v>
      </c>
      <c r="H103" s="97"/>
      <c r="I103" s="191">
        <f t="shared" si="28"/>
        <v>0</v>
      </c>
      <c r="J103" s="97">
        <f t="shared" si="42"/>
        <v>2</v>
      </c>
    </row>
    <row r="104" spans="1:10" ht="22.5" customHeight="1" x14ac:dyDescent="0.25">
      <c r="A104" s="53" t="s">
        <v>231</v>
      </c>
      <c r="B104" s="42">
        <v>3</v>
      </c>
      <c r="C104" s="43">
        <v>9</v>
      </c>
      <c r="D104" s="130" t="s">
        <v>84</v>
      </c>
      <c r="E104" s="45" t="s">
        <v>138</v>
      </c>
      <c r="F104" s="125">
        <f>F105</f>
        <v>2</v>
      </c>
      <c r="G104" s="125">
        <f t="shared" si="42"/>
        <v>0</v>
      </c>
      <c r="H104" s="97"/>
      <c r="I104" s="191">
        <f t="shared" si="28"/>
        <v>0</v>
      </c>
      <c r="J104" s="97">
        <f t="shared" si="42"/>
        <v>2</v>
      </c>
    </row>
    <row r="105" spans="1:10" ht="22.5" customHeight="1" x14ac:dyDescent="0.25">
      <c r="A105" s="41" t="s">
        <v>139</v>
      </c>
      <c r="B105" s="42">
        <v>3</v>
      </c>
      <c r="C105" s="43">
        <v>9</v>
      </c>
      <c r="D105" s="130" t="s">
        <v>84</v>
      </c>
      <c r="E105" s="45" t="s">
        <v>140</v>
      </c>
      <c r="F105" s="125">
        <f>F106</f>
        <v>2</v>
      </c>
      <c r="G105" s="125">
        <f t="shared" si="42"/>
        <v>0</v>
      </c>
      <c r="H105" s="97"/>
      <c r="I105" s="191">
        <f t="shared" si="28"/>
        <v>0</v>
      </c>
      <c r="J105" s="97">
        <f t="shared" si="42"/>
        <v>2</v>
      </c>
    </row>
    <row r="106" spans="1:10" ht="22.5" customHeight="1" x14ac:dyDescent="0.25">
      <c r="A106" s="47" t="s">
        <v>141</v>
      </c>
      <c r="B106" s="48">
        <v>3</v>
      </c>
      <c r="C106" s="49">
        <v>9</v>
      </c>
      <c r="D106" s="131" t="s">
        <v>84</v>
      </c>
      <c r="E106" s="51" t="s">
        <v>142</v>
      </c>
      <c r="F106" s="126">
        <v>2</v>
      </c>
      <c r="G106" s="126">
        <v>0</v>
      </c>
      <c r="H106" s="98"/>
      <c r="I106" s="191">
        <f t="shared" si="28"/>
        <v>0</v>
      </c>
      <c r="J106" s="98">
        <f>F106-G106</f>
        <v>2</v>
      </c>
    </row>
    <row r="107" spans="1:10" x14ac:dyDescent="0.25">
      <c r="A107" s="74" t="s">
        <v>42</v>
      </c>
      <c r="B107" s="42">
        <v>4</v>
      </c>
      <c r="C107" s="43">
        <v>0</v>
      </c>
      <c r="D107" s="130" t="s">
        <v>138</v>
      </c>
      <c r="E107" s="45" t="s">
        <v>138</v>
      </c>
      <c r="F107" s="125">
        <f>F108+F117+F123</f>
        <v>497.4</v>
      </c>
      <c r="G107" s="125">
        <f>G108+G117+G123</f>
        <v>319.44779</v>
      </c>
      <c r="H107" s="97"/>
      <c r="I107" s="191">
        <f t="shared" si="28"/>
        <v>64.223520305589062</v>
      </c>
      <c r="J107" s="97">
        <f t="shared" ref="J107" si="43">J108+J117+J123</f>
        <v>177.95220999999998</v>
      </c>
    </row>
    <row r="108" spans="1:10" x14ac:dyDescent="0.25">
      <c r="A108" s="71" t="s">
        <v>115</v>
      </c>
      <c r="B108" s="48">
        <v>4</v>
      </c>
      <c r="C108" s="49">
        <v>1</v>
      </c>
      <c r="D108" s="131" t="s">
        <v>138</v>
      </c>
      <c r="E108" s="51" t="s">
        <v>138</v>
      </c>
      <c r="F108" s="126">
        <f>F109</f>
        <v>56.7</v>
      </c>
      <c r="G108" s="126">
        <f t="shared" ref="G108:J109" si="44">G109</f>
        <v>9.1440000000000001</v>
      </c>
      <c r="H108" s="98"/>
      <c r="I108" s="191">
        <f t="shared" si="28"/>
        <v>16.126984126984127</v>
      </c>
      <c r="J108" s="98">
        <f t="shared" si="44"/>
        <v>47.555999999999997</v>
      </c>
    </row>
    <row r="109" spans="1:10" ht="22.5" customHeight="1" x14ac:dyDescent="0.25">
      <c r="A109" s="53" t="s">
        <v>198</v>
      </c>
      <c r="B109" s="42">
        <v>4</v>
      </c>
      <c r="C109" s="43">
        <v>1</v>
      </c>
      <c r="D109" s="130" t="s">
        <v>157</v>
      </c>
      <c r="E109" s="45" t="s">
        <v>138</v>
      </c>
      <c r="F109" s="125">
        <f>F110</f>
        <v>56.7</v>
      </c>
      <c r="G109" s="125">
        <f t="shared" si="44"/>
        <v>9.1440000000000001</v>
      </c>
      <c r="H109" s="97"/>
      <c r="I109" s="191">
        <f t="shared" si="28"/>
        <v>16.126984126984127</v>
      </c>
      <c r="J109" s="97">
        <f t="shared" si="44"/>
        <v>47.555999999999997</v>
      </c>
    </row>
    <row r="110" spans="1:10" ht="15" customHeight="1" x14ac:dyDescent="0.25">
      <c r="A110" s="53" t="s">
        <v>158</v>
      </c>
      <c r="B110" s="42">
        <v>4</v>
      </c>
      <c r="C110" s="43">
        <v>1</v>
      </c>
      <c r="D110" s="130" t="s">
        <v>159</v>
      </c>
      <c r="E110" s="45" t="s">
        <v>138</v>
      </c>
      <c r="F110" s="125">
        <f>F111+F114</f>
        <v>56.7</v>
      </c>
      <c r="G110" s="125">
        <f t="shared" ref="G110:J110" si="45">G111+G114</f>
        <v>9.1440000000000001</v>
      </c>
      <c r="H110" s="97"/>
      <c r="I110" s="191">
        <f t="shared" si="28"/>
        <v>16.126984126984127</v>
      </c>
      <c r="J110" s="97">
        <f t="shared" si="45"/>
        <v>47.555999999999997</v>
      </c>
    </row>
    <row r="111" spans="1:10" ht="67.5" customHeight="1" x14ac:dyDescent="0.25">
      <c r="A111" s="53" t="s">
        <v>116</v>
      </c>
      <c r="B111" s="42">
        <v>4</v>
      </c>
      <c r="C111" s="43">
        <v>1</v>
      </c>
      <c r="D111" s="130" t="s">
        <v>117</v>
      </c>
      <c r="E111" s="45" t="s">
        <v>138</v>
      </c>
      <c r="F111" s="125">
        <f>F112</f>
        <v>35</v>
      </c>
      <c r="G111" s="125">
        <f t="shared" ref="G111:J112" si="46">G112</f>
        <v>9.1440000000000001</v>
      </c>
      <c r="H111" s="97"/>
      <c r="I111" s="191">
        <f t="shared" si="28"/>
        <v>26.125714285714285</v>
      </c>
      <c r="J111" s="97">
        <f t="shared" si="46"/>
        <v>25.856000000000002</v>
      </c>
    </row>
    <row r="112" spans="1:10" ht="45" customHeight="1" x14ac:dyDescent="0.25">
      <c r="A112" s="41" t="s">
        <v>145</v>
      </c>
      <c r="B112" s="42">
        <v>4</v>
      </c>
      <c r="C112" s="43">
        <v>1</v>
      </c>
      <c r="D112" s="130" t="s">
        <v>117</v>
      </c>
      <c r="E112" s="45" t="s">
        <v>146</v>
      </c>
      <c r="F112" s="125">
        <f>F113</f>
        <v>35</v>
      </c>
      <c r="G112" s="125">
        <f t="shared" si="46"/>
        <v>9.1440000000000001</v>
      </c>
      <c r="H112" s="97"/>
      <c r="I112" s="191">
        <f t="shared" si="28"/>
        <v>26.125714285714285</v>
      </c>
      <c r="J112" s="97">
        <f t="shared" si="46"/>
        <v>25.856000000000002</v>
      </c>
    </row>
    <row r="113" spans="1:10" ht="15" customHeight="1" x14ac:dyDescent="0.25">
      <c r="A113" s="47" t="s">
        <v>147</v>
      </c>
      <c r="B113" s="48">
        <v>4</v>
      </c>
      <c r="C113" s="49">
        <v>1</v>
      </c>
      <c r="D113" s="131" t="s">
        <v>117</v>
      </c>
      <c r="E113" s="51" t="s">
        <v>148</v>
      </c>
      <c r="F113" s="126">
        <v>35</v>
      </c>
      <c r="G113" s="126">
        <v>9.1440000000000001</v>
      </c>
      <c r="H113" s="98"/>
      <c r="I113" s="191">
        <f t="shared" si="28"/>
        <v>26.125714285714285</v>
      </c>
      <c r="J113" s="98">
        <f>F113-G113</f>
        <v>25.856000000000002</v>
      </c>
    </row>
    <row r="114" spans="1:10" ht="22.5" customHeight="1" x14ac:dyDescent="0.25">
      <c r="A114" s="53" t="s">
        <v>104</v>
      </c>
      <c r="B114" s="42">
        <v>4</v>
      </c>
      <c r="C114" s="43">
        <v>1</v>
      </c>
      <c r="D114" s="130" t="s">
        <v>209</v>
      </c>
      <c r="E114" s="45" t="s">
        <v>138</v>
      </c>
      <c r="F114" s="125">
        <f>F115</f>
        <v>21.7</v>
      </c>
      <c r="G114" s="125">
        <f t="shared" ref="G114:J115" si="47">G115</f>
        <v>0</v>
      </c>
      <c r="H114" s="97"/>
      <c r="I114" s="191">
        <f t="shared" si="28"/>
        <v>0</v>
      </c>
      <c r="J114" s="97">
        <f t="shared" si="47"/>
        <v>21.7</v>
      </c>
    </row>
    <row r="115" spans="1:10" ht="45" customHeight="1" x14ac:dyDescent="0.25">
      <c r="A115" s="41" t="s">
        <v>145</v>
      </c>
      <c r="B115" s="42">
        <v>4</v>
      </c>
      <c r="C115" s="43">
        <v>1</v>
      </c>
      <c r="D115" s="130" t="s">
        <v>209</v>
      </c>
      <c r="E115" s="45" t="s">
        <v>146</v>
      </c>
      <c r="F115" s="125">
        <f>F116</f>
        <v>21.7</v>
      </c>
      <c r="G115" s="125">
        <f t="shared" si="47"/>
        <v>0</v>
      </c>
      <c r="H115" s="97"/>
      <c r="I115" s="191">
        <f t="shared" si="28"/>
        <v>0</v>
      </c>
      <c r="J115" s="97">
        <f t="shared" si="47"/>
        <v>21.7</v>
      </c>
    </row>
    <row r="116" spans="1:10" ht="15" customHeight="1" x14ac:dyDescent="0.25">
      <c r="A116" s="47" t="s">
        <v>147</v>
      </c>
      <c r="B116" s="48">
        <v>4</v>
      </c>
      <c r="C116" s="49">
        <v>1</v>
      </c>
      <c r="D116" s="131" t="s">
        <v>209</v>
      </c>
      <c r="E116" s="51" t="s">
        <v>148</v>
      </c>
      <c r="F116" s="126">
        <v>21.7</v>
      </c>
      <c r="G116" s="126">
        <v>0</v>
      </c>
      <c r="H116" s="98"/>
      <c r="I116" s="191">
        <f t="shared" si="28"/>
        <v>0</v>
      </c>
      <c r="J116" s="98">
        <f>F116-G116</f>
        <v>21.7</v>
      </c>
    </row>
    <row r="117" spans="1:10" x14ac:dyDescent="0.25">
      <c r="A117" s="71" t="s">
        <v>210</v>
      </c>
      <c r="B117" s="48">
        <v>4</v>
      </c>
      <c r="C117" s="49">
        <v>9</v>
      </c>
      <c r="D117" s="131" t="s">
        <v>138</v>
      </c>
      <c r="E117" s="51" t="s">
        <v>138</v>
      </c>
      <c r="F117" s="126">
        <f>F118</f>
        <v>10</v>
      </c>
      <c r="G117" s="126">
        <f t="shared" ref="G117:J121" si="48">G118</f>
        <v>0</v>
      </c>
      <c r="H117" s="98"/>
      <c r="I117" s="191">
        <f t="shared" si="28"/>
        <v>0</v>
      </c>
      <c r="J117" s="98">
        <f t="shared" si="48"/>
        <v>10</v>
      </c>
    </row>
    <row r="118" spans="1:10" ht="33.75" customHeight="1" x14ac:dyDescent="0.25">
      <c r="A118" s="53" t="s">
        <v>225</v>
      </c>
      <c r="B118" s="42">
        <v>4</v>
      </c>
      <c r="C118" s="43">
        <v>9</v>
      </c>
      <c r="D118" s="130" t="s">
        <v>169</v>
      </c>
      <c r="E118" s="45" t="s">
        <v>138</v>
      </c>
      <c r="F118" s="125">
        <f>F119</f>
        <v>10</v>
      </c>
      <c r="G118" s="125">
        <f t="shared" si="48"/>
        <v>0</v>
      </c>
      <c r="H118" s="97"/>
      <c r="I118" s="191">
        <f t="shared" si="28"/>
        <v>0</v>
      </c>
      <c r="J118" s="97">
        <f t="shared" si="48"/>
        <v>10</v>
      </c>
    </row>
    <row r="119" spans="1:10" ht="15" customHeight="1" x14ac:dyDescent="0.25">
      <c r="A119" s="53" t="s">
        <v>170</v>
      </c>
      <c r="B119" s="42">
        <v>4</v>
      </c>
      <c r="C119" s="43">
        <v>9</v>
      </c>
      <c r="D119" s="130" t="s">
        <v>171</v>
      </c>
      <c r="E119" s="45" t="s">
        <v>138</v>
      </c>
      <c r="F119" s="125">
        <f>F120</f>
        <v>10</v>
      </c>
      <c r="G119" s="125">
        <f t="shared" si="48"/>
        <v>0</v>
      </c>
      <c r="H119" s="97"/>
      <c r="I119" s="191">
        <f t="shared" si="28"/>
        <v>0</v>
      </c>
      <c r="J119" s="97">
        <f t="shared" si="48"/>
        <v>10</v>
      </c>
    </row>
    <row r="120" spans="1:10" ht="22.5" customHeight="1" x14ac:dyDescent="0.25">
      <c r="A120" s="53" t="s">
        <v>105</v>
      </c>
      <c r="B120" s="42">
        <v>4</v>
      </c>
      <c r="C120" s="43">
        <v>9</v>
      </c>
      <c r="D120" s="130" t="s">
        <v>75</v>
      </c>
      <c r="E120" s="45" t="s">
        <v>138</v>
      </c>
      <c r="F120" s="125">
        <f>F121</f>
        <v>10</v>
      </c>
      <c r="G120" s="125">
        <f t="shared" si="48"/>
        <v>0</v>
      </c>
      <c r="H120" s="97"/>
      <c r="I120" s="191">
        <f t="shared" si="28"/>
        <v>0</v>
      </c>
      <c r="J120" s="97">
        <f t="shared" si="48"/>
        <v>10</v>
      </c>
    </row>
    <row r="121" spans="1:10" ht="22.5" customHeight="1" x14ac:dyDescent="0.25">
      <c r="A121" s="41" t="s">
        <v>139</v>
      </c>
      <c r="B121" s="42">
        <v>4</v>
      </c>
      <c r="C121" s="43">
        <v>9</v>
      </c>
      <c r="D121" s="130" t="s">
        <v>75</v>
      </c>
      <c r="E121" s="45" t="s">
        <v>140</v>
      </c>
      <c r="F121" s="125">
        <f>F122</f>
        <v>10</v>
      </c>
      <c r="G121" s="125">
        <f t="shared" si="48"/>
        <v>0</v>
      </c>
      <c r="H121" s="97"/>
      <c r="I121" s="191">
        <f t="shared" si="28"/>
        <v>0</v>
      </c>
      <c r="J121" s="97">
        <f t="shared" si="48"/>
        <v>10</v>
      </c>
    </row>
    <row r="122" spans="1:10" ht="22.5" customHeight="1" x14ac:dyDescent="0.25">
      <c r="A122" s="47" t="s">
        <v>141</v>
      </c>
      <c r="B122" s="48">
        <v>4</v>
      </c>
      <c r="C122" s="49">
        <v>9</v>
      </c>
      <c r="D122" s="131" t="s">
        <v>75</v>
      </c>
      <c r="E122" s="51" t="s">
        <v>142</v>
      </c>
      <c r="F122" s="126">
        <v>10</v>
      </c>
      <c r="G122" s="126">
        <v>0</v>
      </c>
      <c r="H122" s="98"/>
      <c r="I122" s="191">
        <f t="shared" si="28"/>
        <v>0</v>
      </c>
      <c r="J122" s="98">
        <f>F122-G122</f>
        <v>10</v>
      </c>
    </row>
    <row r="123" spans="1:10" x14ac:dyDescent="0.25">
      <c r="A123" s="71" t="s">
        <v>43</v>
      </c>
      <c r="B123" s="48">
        <v>4</v>
      </c>
      <c r="C123" s="49">
        <v>10</v>
      </c>
      <c r="D123" s="131" t="s">
        <v>138</v>
      </c>
      <c r="E123" s="51" t="s">
        <v>138</v>
      </c>
      <c r="F123" s="126">
        <f>F124</f>
        <v>430.7</v>
      </c>
      <c r="G123" s="126">
        <f t="shared" ref="G123:J124" si="49">G124</f>
        <v>310.30378999999999</v>
      </c>
      <c r="H123" s="98"/>
      <c r="I123" s="191">
        <f t="shared" si="28"/>
        <v>72.046387276526573</v>
      </c>
      <c r="J123" s="98">
        <f t="shared" si="49"/>
        <v>120.39621</v>
      </c>
    </row>
    <row r="124" spans="1:10" ht="22.5" customHeight="1" x14ac:dyDescent="0.25">
      <c r="A124" s="53" t="s">
        <v>232</v>
      </c>
      <c r="B124" s="42">
        <v>4</v>
      </c>
      <c r="C124" s="43">
        <v>10</v>
      </c>
      <c r="D124" s="130" t="s">
        <v>182</v>
      </c>
      <c r="E124" s="45" t="s">
        <v>138</v>
      </c>
      <c r="F124" s="125">
        <f>F125</f>
        <v>430.7</v>
      </c>
      <c r="G124" s="125">
        <f t="shared" si="49"/>
        <v>310.30378999999999</v>
      </c>
      <c r="H124" s="97"/>
      <c r="I124" s="191">
        <f t="shared" si="28"/>
        <v>72.046387276526573</v>
      </c>
      <c r="J124" s="97">
        <f t="shared" si="49"/>
        <v>120.39621</v>
      </c>
    </row>
    <row r="125" spans="1:10" ht="22.5" customHeight="1" x14ac:dyDescent="0.25">
      <c r="A125" s="53" t="s">
        <v>183</v>
      </c>
      <c r="B125" s="42">
        <v>4</v>
      </c>
      <c r="C125" s="43">
        <v>10</v>
      </c>
      <c r="D125" s="130" t="s">
        <v>184</v>
      </c>
      <c r="E125" s="45" t="s">
        <v>138</v>
      </c>
      <c r="F125" s="125">
        <f>F126+F129</f>
        <v>430.7</v>
      </c>
      <c r="G125" s="125">
        <f t="shared" ref="G125:J125" si="50">G126+G129</f>
        <v>310.30378999999999</v>
      </c>
      <c r="H125" s="97"/>
      <c r="I125" s="191">
        <f t="shared" si="28"/>
        <v>72.046387276526573</v>
      </c>
      <c r="J125" s="97">
        <f t="shared" si="50"/>
        <v>120.39621</v>
      </c>
    </row>
    <row r="126" spans="1:10" ht="45" customHeight="1" x14ac:dyDescent="0.25">
      <c r="A126" s="53" t="s">
        <v>107</v>
      </c>
      <c r="B126" s="42">
        <v>4</v>
      </c>
      <c r="C126" s="43">
        <v>10</v>
      </c>
      <c r="D126" s="130" t="s">
        <v>118</v>
      </c>
      <c r="E126" s="45" t="s">
        <v>138</v>
      </c>
      <c r="F126" s="125">
        <f>F127</f>
        <v>1.5</v>
      </c>
      <c r="G126" s="125">
        <f t="shared" ref="G126:J127" si="51">G127</f>
        <v>0.89978999999999998</v>
      </c>
      <c r="H126" s="97"/>
      <c r="I126" s="191">
        <f t="shared" si="28"/>
        <v>59.985999999999997</v>
      </c>
      <c r="J126" s="97">
        <f t="shared" si="51"/>
        <v>0.60021000000000002</v>
      </c>
    </row>
    <row r="127" spans="1:10" ht="22.5" customHeight="1" x14ac:dyDescent="0.25">
      <c r="A127" s="41" t="s">
        <v>139</v>
      </c>
      <c r="B127" s="42">
        <v>4</v>
      </c>
      <c r="C127" s="43">
        <v>10</v>
      </c>
      <c r="D127" s="130" t="s">
        <v>118</v>
      </c>
      <c r="E127" s="45" t="s">
        <v>140</v>
      </c>
      <c r="F127" s="125">
        <f>F128</f>
        <v>1.5</v>
      </c>
      <c r="G127" s="125">
        <f t="shared" si="51"/>
        <v>0.89978999999999998</v>
      </c>
      <c r="H127" s="97"/>
      <c r="I127" s="191">
        <f t="shared" si="28"/>
        <v>59.985999999999997</v>
      </c>
      <c r="J127" s="97">
        <f t="shared" si="51"/>
        <v>0.60021000000000002</v>
      </c>
    </row>
    <row r="128" spans="1:10" ht="22.5" customHeight="1" x14ac:dyDescent="0.25">
      <c r="A128" s="47" t="s">
        <v>141</v>
      </c>
      <c r="B128" s="48">
        <v>4</v>
      </c>
      <c r="C128" s="49">
        <v>10</v>
      </c>
      <c r="D128" s="131" t="s">
        <v>118</v>
      </c>
      <c r="E128" s="51" t="s">
        <v>142</v>
      </c>
      <c r="F128" s="126">
        <v>1.5</v>
      </c>
      <c r="G128" s="126">
        <f>899.79/1000</f>
        <v>0.89978999999999998</v>
      </c>
      <c r="H128" s="98"/>
      <c r="I128" s="191">
        <f t="shared" si="28"/>
        <v>59.985999999999997</v>
      </c>
      <c r="J128" s="98">
        <f>F128-G128</f>
        <v>0.60021000000000002</v>
      </c>
    </row>
    <row r="129" spans="1:10" ht="15" customHeight="1" x14ac:dyDescent="0.25">
      <c r="A129" s="53" t="s">
        <v>120</v>
      </c>
      <c r="B129" s="42">
        <v>4</v>
      </c>
      <c r="C129" s="43">
        <v>10</v>
      </c>
      <c r="D129" s="130" t="s">
        <v>85</v>
      </c>
      <c r="E129" s="45" t="s">
        <v>138</v>
      </c>
      <c r="F129" s="125">
        <f>F130</f>
        <v>429.2</v>
      </c>
      <c r="G129" s="125">
        <f t="shared" ref="G129:J130" si="52">G130</f>
        <v>309.404</v>
      </c>
      <c r="H129" s="97"/>
      <c r="I129" s="191">
        <f t="shared" si="28"/>
        <v>72.088536812674747</v>
      </c>
      <c r="J129" s="97">
        <f t="shared" si="52"/>
        <v>119.79599999999999</v>
      </c>
    </row>
    <row r="130" spans="1:10" ht="22.5" customHeight="1" x14ac:dyDescent="0.25">
      <c r="A130" s="41" t="s">
        <v>139</v>
      </c>
      <c r="B130" s="42">
        <v>4</v>
      </c>
      <c r="C130" s="43">
        <v>10</v>
      </c>
      <c r="D130" s="130" t="s">
        <v>85</v>
      </c>
      <c r="E130" s="45" t="s">
        <v>140</v>
      </c>
      <c r="F130" s="125">
        <f>F131</f>
        <v>429.2</v>
      </c>
      <c r="G130" s="125">
        <f t="shared" si="52"/>
        <v>309.404</v>
      </c>
      <c r="H130" s="97"/>
      <c r="I130" s="191">
        <f t="shared" si="28"/>
        <v>72.088536812674747</v>
      </c>
      <c r="J130" s="97">
        <f t="shared" si="52"/>
        <v>119.79599999999999</v>
      </c>
    </row>
    <row r="131" spans="1:10" ht="22.5" customHeight="1" x14ac:dyDescent="0.25">
      <c r="A131" s="47" t="s">
        <v>141</v>
      </c>
      <c r="B131" s="48">
        <v>4</v>
      </c>
      <c r="C131" s="49">
        <v>10</v>
      </c>
      <c r="D131" s="131" t="s">
        <v>85</v>
      </c>
      <c r="E131" s="51" t="s">
        <v>142</v>
      </c>
      <c r="F131" s="126">
        <v>429.2</v>
      </c>
      <c r="G131" s="126">
        <v>309.404</v>
      </c>
      <c r="H131" s="98"/>
      <c r="I131" s="191">
        <f t="shared" si="28"/>
        <v>72.088536812674747</v>
      </c>
      <c r="J131" s="98">
        <f>F131-G131</f>
        <v>119.79599999999999</v>
      </c>
    </row>
    <row r="132" spans="1:10" ht="15" customHeight="1" x14ac:dyDescent="0.25">
      <c r="A132" s="74" t="s">
        <v>44</v>
      </c>
      <c r="B132" s="42">
        <v>5</v>
      </c>
      <c r="C132" s="43">
        <v>0</v>
      </c>
      <c r="D132" s="130" t="s">
        <v>138</v>
      </c>
      <c r="E132" s="45" t="s">
        <v>138</v>
      </c>
      <c r="F132" s="125">
        <f>F133+F141+F158</f>
        <v>1199.31</v>
      </c>
      <c r="G132" s="125">
        <f>G133+G141+G158</f>
        <v>247.642</v>
      </c>
      <c r="H132" s="97"/>
      <c r="I132" s="191">
        <f t="shared" ref="I132:I192" si="53">G132/F132*100</f>
        <v>20.648706339478533</v>
      </c>
      <c r="J132" s="97">
        <f>J133+J141+J158</f>
        <v>951.66800000000001</v>
      </c>
    </row>
    <row r="133" spans="1:10" ht="15" customHeight="1" x14ac:dyDescent="0.25">
      <c r="A133" s="71" t="s">
        <v>121</v>
      </c>
      <c r="B133" s="48">
        <v>5</v>
      </c>
      <c r="C133" s="49">
        <v>1</v>
      </c>
      <c r="D133" s="131" t="s">
        <v>138</v>
      </c>
      <c r="E133" s="51" t="s">
        <v>138</v>
      </c>
      <c r="F133" s="126">
        <f>F134</f>
        <v>440.71999999999997</v>
      </c>
      <c r="G133" s="126">
        <f t="shared" ref="G133:J137" si="54">G134</f>
        <v>143.464</v>
      </c>
      <c r="H133" s="98"/>
      <c r="I133" s="191">
        <f t="shared" si="53"/>
        <v>32.55218732982393</v>
      </c>
      <c r="J133" s="98">
        <f t="shared" si="54"/>
        <v>297.25599999999997</v>
      </c>
    </row>
    <row r="134" spans="1:10" ht="33.75" customHeight="1" x14ac:dyDescent="0.25">
      <c r="A134" s="53" t="s">
        <v>233</v>
      </c>
      <c r="B134" s="42">
        <v>5</v>
      </c>
      <c r="C134" s="43">
        <v>1</v>
      </c>
      <c r="D134" s="130" t="s">
        <v>160</v>
      </c>
      <c r="E134" s="45" t="s">
        <v>138</v>
      </c>
      <c r="F134" s="125">
        <f>F135</f>
        <v>440.71999999999997</v>
      </c>
      <c r="G134" s="125">
        <f t="shared" si="54"/>
        <v>143.464</v>
      </c>
      <c r="H134" s="97"/>
      <c r="I134" s="191">
        <f t="shared" si="53"/>
        <v>32.55218732982393</v>
      </c>
      <c r="J134" s="97">
        <f t="shared" si="54"/>
        <v>297.25599999999997</v>
      </c>
    </row>
    <row r="135" spans="1:10" ht="22.5" customHeight="1" x14ac:dyDescent="0.25">
      <c r="A135" s="53" t="s">
        <v>163</v>
      </c>
      <c r="B135" s="42">
        <v>5</v>
      </c>
      <c r="C135" s="43">
        <v>1</v>
      </c>
      <c r="D135" s="130" t="s">
        <v>164</v>
      </c>
      <c r="E135" s="45" t="s">
        <v>138</v>
      </c>
      <c r="F135" s="125">
        <f>F136</f>
        <v>440.71999999999997</v>
      </c>
      <c r="G135" s="125">
        <f t="shared" si="54"/>
        <v>143.464</v>
      </c>
      <c r="H135" s="97"/>
      <c r="I135" s="191">
        <f t="shared" si="53"/>
        <v>32.55218732982393</v>
      </c>
      <c r="J135" s="97">
        <f t="shared" si="54"/>
        <v>297.25599999999997</v>
      </c>
    </row>
    <row r="136" spans="1:10" ht="45" customHeight="1" x14ac:dyDescent="0.25">
      <c r="A136" s="53" t="s">
        <v>234</v>
      </c>
      <c r="B136" s="42">
        <v>5</v>
      </c>
      <c r="C136" s="43">
        <v>1</v>
      </c>
      <c r="D136" s="130" t="s">
        <v>88</v>
      </c>
      <c r="E136" s="45" t="s">
        <v>138</v>
      </c>
      <c r="F136" s="125">
        <f>F137+F139</f>
        <v>440.71999999999997</v>
      </c>
      <c r="G136" s="125">
        <f t="shared" ref="G136:J136" si="55">G137+G139</f>
        <v>143.464</v>
      </c>
      <c r="H136" s="97"/>
      <c r="I136" s="191">
        <f t="shared" si="53"/>
        <v>32.55218732982393</v>
      </c>
      <c r="J136" s="97">
        <f t="shared" si="55"/>
        <v>297.25599999999997</v>
      </c>
    </row>
    <row r="137" spans="1:10" ht="22.5" customHeight="1" x14ac:dyDescent="0.25">
      <c r="A137" s="41" t="s">
        <v>139</v>
      </c>
      <c r="B137" s="42">
        <v>5</v>
      </c>
      <c r="C137" s="43">
        <v>1</v>
      </c>
      <c r="D137" s="130" t="s">
        <v>88</v>
      </c>
      <c r="E137" s="45" t="s">
        <v>140</v>
      </c>
      <c r="F137" s="125">
        <f>F138</f>
        <v>372.95</v>
      </c>
      <c r="G137" s="125">
        <f t="shared" si="54"/>
        <v>143.464</v>
      </c>
      <c r="H137" s="97"/>
      <c r="I137" s="191">
        <f t="shared" si="53"/>
        <v>38.467354873307414</v>
      </c>
      <c r="J137" s="97">
        <f t="shared" si="54"/>
        <v>229.48599999999999</v>
      </c>
    </row>
    <row r="138" spans="1:10" ht="22.5" customHeight="1" x14ac:dyDescent="0.25">
      <c r="A138" s="47" t="s">
        <v>141</v>
      </c>
      <c r="B138" s="48">
        <v>5</v>
      </c>
      <c r="C138" s="49">
        <v>1</v>
      </c>
      <c r="D138" s="131" t="s">
        <v>88</v>
      </c>
      <c r="E138" s="51" t="s">
        <v>142</v>
      </c>
      <c r="F138" s="126">
        <v>372.95</v>
      </c>
      <c r="G138" s="126">
        <v>143.464</v>
      </c>
      <c r="H138" s="98"/>
      <c r="I138" s="191">
        <f t="shared" si="53"/>
        <v>38.467354873307414</v>
      </c>
      <c r="J138" s="98">
        <f>F138-G138</f>
        <v>229.48599999999999</v>
      </c>
    </row>
    <row r="139" spans="1:10" ht="22.5" customHeight="1" x14ac:dyDescent="0.25">
      <c r="A139" s="41" t="s">
        <v>241</v>
      </c>
      <c r="B139" s="42">
        <v>5</v>
      </c>
      <c r="C139" s="43">
        <v>1</v>
      </c>
      <c r="D139" s="130" t="s">
        <v>88</v>
      </c>
      <c r="E139" s="45">
        <v>600</v>
      </c>
      <c r="F139" s="125">
        <f>F140</f>
        <v>67.77</v>
      </c>
      <c r="G139" s="125">
        <f t="shared" ref="G139:J139" si="56">G140</f>
        <v>0</v>
      </c>
      <c r="H139" s="97"/>
      <c r="I139" s="191">
        <f t="shared" si="53"/>
        <v>0</v>
      </c>
      <c r="J139" s="97">
        <f t="shared" si="56"/>
        <v>67.77</v>
      </c>
    </row>
    <row r="140" spans="1:10" ht="22.5" customHeight="1" x14ac:dyDescent="0.25">
      <c r="A140" s="47" t="s">
        <v>242</v>
      </c>
      <c r="B140" s="48">
        <v>5</v>
      </c>
      <c r="C140" s="49">
        <v>1</v>
      </c>
      <c r="D140" s="131">
        <v>1222108</v>
      </c>
      <c r="E140" s="51">
        <v>630</v>
      </c>
      <c r="F140" s="126">
        <v>67.77</v>
      </c>
      <c r="G140" s="126">
        <v>0</v>
      </c>
      <c r="H140" s="98"/>
      <c r="I140" s="191">
        <f t="shared" si="53"/>
        <v>0</v>
      </c>
      <c r="J140" s="98">
        <f>F140-G140</f>
        <v>67.77</v>
      </c>
    </row>
    <row r="141" spans="1:10" ht="15" customHeight="1" x14ac:dyDescent="0.25">
      <c r="A141" s="71" t="s">
        <v>61</v>
      </c>
      <c r="B141" s="48">
        <v>5</v>
      </c>
      <c r="C141" s="49">
        <v>2</v>
      </c>
      <c r="D141" s="131" t="s">
        <v>138</v>
      </c>
      <c r="E141" s="51" t="s">
        <v>138</v>
      </c>
      <c r="F141" s="126">
        <f>F142</f>
        <v>367.59</v>
      </c>
      <c r="G141" s="126">
        <f t="shared" ref="G141:J141" si="57">G142</f>
        <v>37.5</v>
      </c>
      <c r="H141" s="98"/>
      <c r="I141" s="191">
        <f t="shared" si="53"/>
        <v>10.201583285725945</v>
      </c>
      <c r="J141" s="98">
        <f t="shared" si="57"/>
        <v>330.09</v>
      </c>
    </row>
    <row r="142" spans="1:10" ht="33.75" customHeight="1" x14ac:dyDescent="0.25">
      <c r="A142" s="53" t="s">
        <v>233</v>
      </c>
      <c r="B142" s="42">
        <v>5</v>
      </c>
      <c r="C142" s="43">
        <v>2</v>
      </c>
      <c r="D142" s="130" t="s">
        <v>160</v>
      </c>
      <c r="E142" s="45" t="s">
        <v>138</v>
      </c>
      <c r="F142" s="125">
        <f>F143+F151+F154</f>
        <v>367.59</v>
      </c>
      <c r="G142" s="125">
        <f>G143+G151+G154</f>
        <v>37.5</v>
      </c>
      <c r="H142" s="97"/>
      <c r="I142" s="191">
        <f t="shared" si="53"/>
        <v>10.201583285725945</v>
      </c>
      <c r="J142" s="97">
        <f>J143+J151+J154</f>
        <v>330.09</v>
      </c>
    </row>
    <row r="143" spans="1:10" ht="22.5" customHeight="1" x14ac:dyDescent="0.25">
      <c r="A143" s="53" t="s">
        <v>161</v>
      </c>
      <c r="B143" s="42">
        <v>5</v>
      </c>
      <c r="C143" s="43">
        <v>2</v>
      </c>
      <c r="D143" s="130" t="s">
        <v>162</v>
      </c>
      <c r="E143" s="45" t="s">
        <v>138</v>
      </c>
      <c r="F143" s="125">
        <f>F147+F144</f>
        <v>287.58999999999997</v>
      </c>
      <c r="G143" s="125">
        <f t="shared" ref="G143:J143" si="58">G147+G144</f>
        <v>0</v>
      </c>
      <c r="H143" s="97"/>
      <c r="I143" s="191">
        <f t="shared" si="53"/>
        <v>0</v>
      </c>
      <c r="J143" s="97">
        <f t="shared" si="58"/>
        <v>287.58999999999997</v>
      </c>
    </row>
    <row r="144" spans="1:10" ht="74.25" customHeight="1" x14ac:dyDescent="0.25">
      <c r="A144" s="53" t="s">
        <v>246</v>
      </c>
      <c r="B144" s="42">
        <v>5</v>
      </c>
      <c r="C144" s="43">
        <v>2</v>
      </c>
      <c r="D144" s="130">
        <v>1215430</v>
      </c>
      <c r="E144" s="45"/>
      <c r="F144" s="125">
        <f>F145</f>
        <v>273.19</v>
      </c>
      <c r="G144" s="125">
        <f t="shared" ref="G144:J145" si="59">G145</f>
        <v>0</v>
      </c>
      <c r="H144" s="97"/>
      <c r="I144" s="191">
        <f t="shared" si="53"/>
        <v>0</v>
      </c>
      <c r="J144" s="97">
        <f t="shared" si="59"/>
        <v>273.19</v>
      </c>
    </row>
    <row r="145" spans="1:10" ht="22.5" customHeight="1" x14ac:dyDescent="0.25">
      <c r="A145" s="53" t="s">
        <v>139</v>
      </c>
      <c r="B145" s="42">
        <v>5</v>
      </c>
      <c r="C145" s="43">
        <v>2</v>
      </c>
      <c r="D145" s="130">
        <v>1215430</v>
      </c>
      <c r="E145" s="45">
        <v>200</v>
      </c>
      <c r="F145" s="125">
        <f>F146</f>
        <v>273.19</v>
      </c>
      <c r="G145" s="125">
        <f t="shared" si="59"/>
        <v>0</v>
      </c>
      <c r="H145" s="97"/>
      <c r="I145" s="191">
        <f t="shared" si="53"/>
        <v>0</v>
      </c>
      <c r="J145" s="97">
        <f t="shared" si="59"/>
        <v>273.19</v>
      </c>
    </row>
    <row r="146" spans="1:10" ht="22.5" customHeight="1" x14ac:dyDescent="0.25">
      <c r="A146" s="54" t="s">
        <v>141</v>
      </c>
      <c r="B146" s="48">
        <v>5</v>
      </c>
      <c r="C146" s="49">
        <v>2</v>
      </c>
      <c r="D146" s="131">
        <v>1215430</v>
      </c>
      <c r="E146" s="51">
        <v>240</v>
      </c>
      <c r="F146" s="126">
        <v>273.19</v>
      </c>
      <c r="G146" s="126">
        <v>0</v>
      </c>
      <c r="H146" s="98"/>
      <c r="I146" s="191">
        <f t="shared" si="53"/>
        <v>0</v>
      </c>
      <c r="J146" s="98">
        <f>F146-G146</f>
        <v>273.19</v>
      </c>
    </row>
    <row r="147" spans="1:10" ht="22.5" customHeight="1" x14ac:dyDescent="0.25">
      <c r="A147" s="53" t="s">
        <v>122</v>
      </c>
      <c r="B147" s="42">
        <v>5</v>
      </c>
      <c r="C147" s="43">
        <v>2</v>
      </c>
      <c r="D147" s="130" t="s">
        <v>123</v>
      </c>
      <c r="E147" s="45" t="s">
        <v>138</v>
      </c>
      <c r="F147" s="125">
        <f>F148</f>
        <v>14.4</v>
      </c>
      <c r="G147" s="125">
        <f t="shared" ref="G147:J148" si="60">G148</f>
        <v>0</v>
      </c>
      <c r="H147" s="97"/>
      <c r="I147" s="191">
        <f t="shared" si="53"/>
        <v>0</v>
      </c>
      <c r="J147" s="97">
        <f t="shared" si="60"/>
        <v>14.4</v>
      </c>
    </row>
    <row r="148" spans="1:10" ht="22.5" customHeight="1" x14ac:dyDescent="0.25">
      <c r="A148" s="41" t="s">
        <v>139</v>
      </c>
      <c r="B148" s="42">
        <v>5</v>
      </c>
      <c r="C148" s="43">
        <v>2</v>
      </c>
      <c r="D148" s="130" t="s">
        <v>123</v>
      </c>
      <c r="E148" s="45" t="s">
        <v>140</v>
      </c>
      <c r="F148" s="125">
        <f>F149</f>
        <v>14.4</v>
      </c>
      <c r="G148" s="125">
        <f t="shared" si="60"/>
        <v>0</v>
      </c>
      <c r="H148" s="97"/>
      <c r="I148" s="191">
        <f t="shared" si="53"/>
        <v>0</v>
      </c>
      <c r="J148" s="97">
        <f t="shared" si="60"/>
        <v>14.4</v>
      </c>
    </row>
    <row r="149" spans="1:10" ht="22.5" customHeight="1" x14ac:dyDescent="0.25">
      <c r="A149" s="47" t="s">
        <v>141</v>
      </c>
      <c r="B149" s="48">
        <v>5</v>
      </c>
      <c r="C149" s="49">
        <v>2</v>
      </c>
      <c r="D149" s="131" t="s">
        <v>123</v>
      </c>
      <c r="E149" s="51" t="s">
        <v>142</v>
      </c>
      <c r="F149" s="126">
        <v>14.4</v>
      </c>
      <c r="G149" s="126">
        <v>0</v>
      </c>
      <c r="H149" s="98"/>
      <c r="I149" s="191">
        <f t="shared" si="53"/>
        <v>0</v>
      </c>
      <c r="J149" s="98">
        <f>F149-G149</f>
        <v>14.4</v>
      </c>
    </row>
    <row r="150" spans="1:10" ht="22.5" customHeight="1" x14ac:dyDescent="0.25">
      <c r="A150" s="53" t="s">
        <v>165</v>
      </c>
      <c r="B150" s="42">
        <v>5</v>
      </c>
      <c r="C150" s="43">
        <v>2</v>
      </c>
      <c r="D150" s="130" t="s">
        <v>166</v>
      </c>
      <c r="E150" s="45" t="s">
        <v>138</v>
      </c>
      <c r="F150" s="125">
        <f>F151</f>
        <v>10</v>
      </c>
      <c r="G150" s="125">
        <f t="shared" ref="G150:J152" si="61">G151</f>
        <v>0</v>
      </c>
      <c r="H150" s="97"/>
      <c r="I150" s="191">
        <f t="shared" si="53"/>
        <v>0</v>
      </c>
      <c r="J150" s="97">
        <f t="shared" si="61"/>
        <v>10</v>
      </c>
    </row>
    <row r="151" spans="1:10" ht="45" customHeight="1" x14ac:dyDescent="0.25">
      <c r="A151" s="53" t="s">
        <v>234</v>
      </c>
      <c r="B151" s="42">
        <v>5</v>
      </c>
      <c r="C151" s="43">
        <v>2</v>
      </c>
      <c r="D151" s="130" t="s">
        <v>89</v>
      </c>
      <c r="E151" s="45" t="s">
        <v>138</v>
      </c>
      <c r="F151" s="125">
        <f>F152</f>
        <v>10</v>
      </c>
      <c r="G151" s="125">
        <f t="shared" si="61"/>
        <v>0</v>
      </c>
      <c r="H151" s="97"/>
      <c r="I151" s="191">
        <f t="shared" si="53"/>
        <v>0</v>
      </c>
      <c r="J151" s="97">
        <f t="shared" si="61"/>
        <v>10</v>
      </c>
    </row>
    <row r="152" spans="1:10" ht="22.5" customHeight="1" x14ac:dyDescent="0.25">
      <c r="A152" s="41" t="s">
        <v>139</v>
      </c>
      <c r="B152" s="42">
        <v>5</v>
      </c>
      <c r="C152" s="43">
        <v>2</v>
      </c>
      <c r="D152" s="130" t="s">
        <v>89</v>
      </c>
      <c r="E152" s="45" t="s">
        <v>140</v>
      </c>
      <c r="F152" s="125">
        <f>F153</f>
        <v>10</v>
      </c>
      <c r="G152" s="125">
        <f t="shared" si="61"/>
        <v>0</v>
      </c>
      <c r="H152" s="97"/>
      <c r="I152" s="191">
        <f t="shared" si="53"/>
        <v>0</v>
      </c>
      <c r="J152" s="97">
        <f t="shared" si="61"/>
        <v>10</v>
      </c>
    </row>
    <row r="153" spans="1:10" ht="22.5" customHeight="1" x14ac:dyDescent="0.25">
      <c r="A153" s="47" t="s">
        <v>141</v>
      </c>
      <c r="B153" s="48">
        <v>5</v>
      </c>
      <c r="C153" s="49">
        <v>2</v>
      </c>
      <c r="D153" s="131" t="s">
        <v>89</v>
      </c>
      <c r="E153" s="51" t="s">
        <v>142</v>
      </c>
      <c r="F153" s="126">
        <v>10</v>
      </c>
      <c r="G153" s="126">
        <v>0</v>
      </c>
      <c r="H153" s="98"/>
      <c r="I153" s="191">
        <f t="shared" si="53"/>
        <v>0</v>
      </c>
      <c r="J153" s="98">
        <f>F153-G153</f>
        <v>10</v>
      </c>
    </row>
    <row r="154" spans="1:10" ht="22.5" customHeight="1" x14ac:dyDescent="0.25">
      <c r="A154" s="53" t="s">
        <v>167</v>
      </c>
      <c r="B154" s="42">
        <v>5</v>
      </c>
      <c r="C154" s="43">
        <v>2</v>
      </c>
      <c r="D154" s="130" t="s">
        <v>168</v>
      </c>
      <c r="E154" s="45" t="s">
        <v>138</v>
      </c>
      <c r="F154" s="125">
        <f>F155</f>
        <v>70</v>
      </c>
      <c r="G154" s="125">
        <f t="shared" ref="G154:J156" si="62">G155</f>
        <v>37.5</v>
      </c>
      <c r="H154" s="97"/>
      <c r="I154" s="191">
        <f t="shared" si="53"/>
        <v>53.571428571428569</v>
      </c>
      <c r="J154" s="97">
        <f t="shared" si="62"/>
        <v>32.5</v>
      </c>
    </row>
    <row r="155" spans="1:10" ht="45" customHeight="1" x14ac:dyDescent="0.25">
      <c r="A155" s="53" t="s">
        <v>234</v>
      </c>
      <c r="B155" s="42">
        <v>5</v>
      </c>
      <c r="C155" s="43">
        <v>2</v>
      </c>
      <c r="D155" s="130" t="s">
        <v>87</v>
      </c>
      <c r="E155" s="45" t="s">
        <v>138</v>
      </c>
      <c r="F155" s="125">
        <f>F156</f>
        <v>70</v>
      </c>
      <c r="G155" s="125">
        <f t="shared" si="62"/>
        <v>37.5</v>
      </c>
      <c r="H155" s="97"/>
      <c r="I155" s="191">
        <f t="shared" si="53"/>
        <v>53.571428571428569</v>
      </c>
      <c r="J155" s="97">
        <f t="shared" si="62"/>
        <v>32.5</v>
      </c>
    </row>
    <row r="156" spans="1:10" ht="22.5" customHeight="1" x14ac:dyDescent="0.25">
      <c r="A156" s="41" t="s">
        <v>139</v>
      </c>
      <c r="B156" s="42">
        <v>5</v>
      </c>
      <c r="C156" s="43">
        <v>2</v>
      </c>
      <c r="D156" s="130" t="s">
        <v>87</v>
      </c>
      <c r="E156" s="45" t="s">
        <v>140</v>
      </c>
      <c r="F156" s="125">
        <f>F157</f>
        <v>70</v>
      </c>
      <c r="G156" s="125">
        <f t="shared" si="62"/>
        <v>37.5</v>
      </c>
      <c r="H156" s="97"/>
      <c r="I156" s="191">
        <f t="shared" si="53"/>
        <v>53.571428571428569</v>
      </c>
      <c r="J156" s="97">
        <f t="shared" si="62"/>
        <v>32.5</v>
      </c>
    </row>
    <row r="157" spans="1:10" ht="22.5" customHeight="1" x14ac:dyDescent="0.25">
      <c r="A157" s="47" t="s">
        <v>141</v>
      </c>
      <c r="B157" s="48">
        <v>5</v>
      </c>
      <c r="C157" s="49">
        <v>2</v>
      </c>
      <c r="D157" s="131" t="s">
        <v>87</v>
      </c>
      <c r="E157" s="51" t="s">
        <v>142</v>
      </c>
      <c r="F157" s="126">
        <v>70</v>
      </c>
      <c r="G157" s="126">
        <v>37.5</v>
      </c>
      <c r="H157" s="98"/>
      <c r="I157" s="191">
        <f t="shared" si="53"/>
        <v>53.571428571428569</v>
      </c>
      <c r="J157" s="98">
        <f>F157-G157</f>
        <v>32.5</v>
      </c>
    </row>
    <row r="158" spans="1:10" ht="15" customHeight="1" x14ac:dyDescent="0.25">
      <c r="A158" s="74" t="s">
        <v>45</v>
      </c>
      <c r="B158" s="42">
        <v>5</v>
      </c>
      <c r="C158" s="43">
        <v>3</v>
      </c>
      <c r="D158" s="131" t="s">
        <v>138</v>
      </c>
      <c r="E158" s="51" t="s">
        <v>138</v>
      </c>
      <c r="F158" s="125">
        <f>F166+F159</f>
        <v>391</v>
      </c>
      <c r="G158" s="125">
        <f t="shared" ref="G158:J158" si="63">G166+G159</f>
        <v>66.677999999999997</v>
      </c>
      <c r="H158" s="97"/>
      <c r="I158" s="191">
        <f t="shared" si="53"/>
        <v>17.053196930946292</v>
      </c>
      <c r="J158" s="97">
        <f t="shared" si="63"/>
        <v>324.322</v>
      </c>
    </row>
    <row r="159" spans="1:10" ht="22.5" customHeight="1" x14ac:dyDescent="0.25">
      <c r="A159" s="74" t="s">
        <v>253</v>
      </c>
      <c r="B159" s="42">
        <v>5</v>
      </c>
      <c r="C159" s="43">
        <v>3</v>
      </c>
      <c r="D159" s="130">
        <v>300000</v>
      </c>
      <c r="E159" s="45"/>
      <c r="F159" s="125">
        <f>F160</f>
        <v>331</v>
      </c>
      <c r="G159" s="125">
        <f t="shared" ref="G159:J160" si="64">G160</f>
        <v>63.978000000000002</v>
      </c>
      <c r="H159" s="97"/>
      <c r="I159" s="191">
        <f t="shared" si="53"/>
        <v>19.328700906344412</v>
      </c>
      <c r="J159" s="97">
        <f t="shared" si="64"/>
        <v>267.02199999999999</v>
      </c>
    </row>
    <row r="160" spans="1:10" ht="15" customHeight="1" x14ac:dyDescent="0.25">
      <c r="A160" s="74" t="s">
        <v>254</v>
      </c>
      <c r="B160" s="42">
        <v>5</v>
      </c>
      <c r="C160" s="43">
        <v>3</v>
      </c>
      <c r="D160" s="130">
        <v>310000</v>
      </c>
      <c r="E160" s="45"/>
      <c r="F160" s="125">
        <f>F161</f>
        <v>331</v>
      </c>
      <c r="G160" s="125">
        <f t="shared" si="64"/>
        <v>63.978000000000002</v>
      </c>
      <c r="H160" s="97"/>
      <c r="I160" s="191">
        <f t="shared" si="53"/>
        <v>19.328700906344412</v>
      </c>
      <c r="J160" s="97">
        <f t="shared" si="64"/>
        <v>267.02199999999999</v>
      </c>
    </row>
    <row r="161" spans="1:10" ht="15" customHeight="1" x14ac:dyDescent="0.25">
      <c r="A161" s="74" t="s">
        <v>255</v>
      </c>
      <c r="B161" s="42">
        <v>5</v>
      </c>
      <c r="C161" s="43">
        <v>3</v>
      </c>
      <c r="D161" s="130">
        <v>312105</v>
      </c>
      <c r="E161" s="45">
        <v>0</v>
      </c>
      <c r="F161" s="125">
        <f>F162+F164</f>
        <v>331</v>
      </c>
      <c r="G161" s="125">
        <f t="shared" ref="G161:J161" si="65">G162+G164</f>
        <v>63.978000000000002</v>
      </c>
      <c r="H161" s="97"/>
      <c r="I161" s="191">
        <f t="shared" si="53"/>
        <v>19.328700906344412</v>
      </c>
      <c r="J161" s="97">
        <f t="shared" si="65"/>
        <v>267.02199999999999</v>
      </c>
    </row>
    <row r="162" spans="1:10" ht="45.75" customHeight="1" x14ac:dyDescent="0.25">
      <c r="A162" s="41" t="s">
        <v>145</v>
      </c>
      <c r="B162" s="42">
        <v>5</v>
      </c>
      <c r="C162" s="43">
        <v>3</v>
      </c>
      <c r="D162" s="130">
        <v>312105</v>
      </c>
      <c r="E162" s="45">
        <v>100</v>
      </c>
      <c r="F162" s="125">
        <f>F163</f>
        <v>275</v>
      </c>
      <c r="G162" s="125">
        <f t="shared" ref="G162:J162" si="66">G163</f>
        <v>63.978000000000002</v>
      </c>
      <c r="H162" s="97"/>
      <c r="I162" s="191">
        <f t="shared" si="53"/>
        <v>23.264727272727274</v>
      </c>
      <c r="J162" s="97">
        <f t="shared" si="66"/>
        <v>211.02199999999999</v>
      </c>
    </row>
    <row r="163" spans="1:10" ht="15" customHeight="1" x14ac:dyDescent="0.25">
      <c r="A163" s="47" t="s">
        <v>147</v>
      </c>
      <c r="B163" s="48">
        <v>5</v>
      </c>
      <c r="C163" s="49">
        <v>3</v>
      </c>
      <c r="D163" s="131">
        <v>312105</v>
      </c>
      <c r="E163" s="51">
        <v>110</v>
      </c>
      <c r="F163" s="126">
        <v>275</v>
      </c>
      <c r="G163" s="126">
        <v>63.978000000000002</v>
      </c>
      <c r="H163" s="98"/>
      <c r="I163" s="191">
        <f t="shared" si="53"/>
        <v>23.264727272727274</v>
      </c>
      <c r="J163" s="98">
        <f>F163-G163</f>
        <v>211.02199999999999</v>
      </c>
    </row>
    <row r="164" spans="1:10" ht="24.75" customHeight="1" x14ac:dyDescent="0.25">
      <c r="A164" s="41" t="s">
        <v>139</v>
      </c>
      <c r="B164" s="42">
        <v>5</v>
      </c>
      <c r="C164" s="43">
        <v>3</v>
      </c>
      <c r="D164" s="130">
        <v>312105</v>
      </c>
      <c r="E164" s="45">
        <v>200</v>
      </c>
      <c r="F164" s="125">
        <f>F165</f>
        <v>56</v>
      </c>
      <c r="G164" s="125">
        <f t="shared" ref="G164:J164" si="67">G165</f>
        <v>0</v>
      </c>
      <c r="H164" s="97"/>
      <c r="I164" s="191">
        <f t="shared" si="53"/>
        <v>0</v>
      </c>
      <c r="J164" s="97">
        <f t="shared" si="67"/>
        <v>56</v>
      </c>
    </row>
    <row r="165" spans="1:10" ht="27.75" customHeight="1" x14ac:dyDescent="0.25">
      <c r="A165" s="47" t="s">
        <v>141</v>
      </c>
      <c r="B165" s="48">
        <v>5</v>
      </c>
      <c r="C165" s="49">
        <v>3</v>
      </c>
      <c r="D165" s="131">
        <v>312105</v>
      </c>
      <c r="E165" s="51">
        <v>240</v>
      </c>
      <c r="F165" s="126">
        <v>56</v>
      </c>
      <c r="G165" s="126">
        <v>0</v>
      </c>
      <c r="H165" s="98"/>
      <c r="I165" s="191">
        <f t="shared" si="53"/>
        <v>0</v>
      </c>
      <c r="J165" s="98">
        <f>F165-G165</f>
        <v>56</v>
      </c>
    </row>
    <row r="166" spans="1:10" ht="22.5" customHeight="1" x14ac:dyDescent="0.25">
      <c r="A166" s="53" t="s">
        <v>193</v>
      </c>
      <c r="B166" s="42">
        <v>5</v>
      </c>
      <c r="C166" s="43">
        <v>3</v>
      </c>
      <c r="D166" s="130" t="s">
        <v>194</v>
      </c>
      <c r="E166" s="45" t="s">
        <v>138</v>
      </c>
      <c r="F166" s="125">
        <f>F167</f>
        <v>60</v>
      </c>
      <c r="G166" s="125">
        <f t="shared" ref="G166:J166" si="68">G167</f>
        <v>2.7</v>
      </c>
      <c r="H166" s="125">
        <f t="shared" si="68"/>
        <v>0</v>
      </c>
      <c r="I166" s="125">
        <f t="shared" si="68"/>
        <v>4.5000000000000009</v>
      </c>
      <c r="J166" s="97">
        <f t="shared" si="68"/>
        <v>57.3</v>
      </c>
    </row>
    <row r="167" spans="1:10" ht="15" customHeight="1" x14ac:dyDescent="0.25">
      <c r="A167" s="53" t="s">
        <v>126</v>
      </c>
      <c r="B167" s="42">
        <v>5</v>
      </c>
      <c r="C167" s="43">
        <v>3</v>
      </c>
      <c r="D167" s="130" t="s">
        <v>127</v>
      </c>
      <c r="E167" s="45" t="s">
        <v>138</v>
      </c>
      <c r="F167" s="125">
        <f>F168</f>
        <v>60</v>
      </c>
      <c r="G167" s="125">
        <f t="shared" ref="G167:J168" si="69">G168</f>
        <v>2.7</v>
      </c>
      <c r="H167" s="97"/>
      <c r="I167" s="191">
        <f t="shared" si="53"/>
        <v>4.5000000000000009</v>
      </c>
      <c r="J167" s="97">
        <f t="shared" si="69"/>
        <v>57.3</v>
      </c>
    </row>
    <row r="168" spans="1:10" ht="22.5" customHeight="1" x14ac:dyDescent="0.25">
      <c r="A168" s="41" t="s">
        <v>139</v>
      </c>
      <c r="B168" s="42">
        <v>5</v>
      </c>
      <c r="C168" s="43">
        <v>3</v>
      </c>
      <c r="D168" s="130" t="s">
        <v>127</v>
      </c>
      <c r="E168" s="45" t="s">
        <v>140</v>
      </c>
      <c r="F168" s="125">
        <f>F169</f>
        <v>60</v>
      </c>
      <c r="G168" s="125">
        <f t="shared" si="69"/>
        <v>2.7</v>
      </c>
      <c r="H168" s="97"/>
      <c r="I168" s="191">
        <f t="shared" si="53"/>
        <v>4.5000000000000009</v>
      </c>
      <c r="J168" s="97">
        <f t="shared" si="69"/>
        <v>57.3</v>
      </c>
    </row>
    <row r="169" spans="1:10" ht="22.5" customHeight="1" x14ac:dyDescent="0.25">
      <c r="A169" s="47" t="s">
        <v>141</v>
      </c>
      <c r="B169" s="48">
        <v>5</v>
      </c>
      <c r="C169" s="49">
        <v>3</v>
      </c>
      <c r="D169" s="131" t="s">
        <v>127</v>
      </c>
      <c r="E169" s="51" t="s">
        <v>142</v>
      </c>
      <c r="F169" s="126">
        <v>60</v>
      </c>
      <c r="G169" s="126">
        <v>2.7</v>
      </c>
      <c r="H169" s="98"/>
      <c r="I169" s="191">
        <f t="shared" si="53"/>
        <v>4.5000000000000009</v>
      </c>
      <c r="J169" s="98">
        <f>F169-G169</f>
        <v>57.3</v>
      </c>
    </row>
    <row r="170" spans="1:10" ht="15" customHeight="1" x14ac:dyDescent="0.25">
      <c r="A170" s="74" t="s">
        <v>91</v>
      </c>
      <c r="B170" s="42">
        <v>8</v>
      </c>
      <c r="C170" s="43">
        <v>0</v>
      </c>
      <c r="D170" s="130" t="s">
        <v>138</v>
      </c>
      <c r="E170" s="45" t="s">
        <v>138</v>
      </c>
      <c r="F170" s="125">
        <f>F171</f>
        <v>2140.9</v>
      </c>
      <c r="G170" s="125">
        <f t="shared" ref="G170:J171" si="70">G171</f>
        <v>663.726</v>
      </c>
      <c r="H170" s="97"/>
      <c r="I170" s="191">
        <f t="shared" si="53"/>
        <v>31.002195338409077</v>
      </c>
      <c r="J170" s="97">
        <f t="shared" si="70"/>
        <v>1477.1740000000002</v>
      </c>
    </row>
    <row r="171" spans="1:10" ht="15" customHeight="1" x14ac:dyDescent="0.25">
      <c r="A171" s="71" t="s">
        <v>46</v>
      </c>
      <c r="B171" s="48">
        <v>8</v>
      </c>
      <c r="C171" s="49">
        <v>1</v>
      </c>
      <c r="D171" s="131" t="s">
        <v>138</v>
      </c>
      <c r="E171" s="51" t="s">
        <v>138</v>
      </c>
      <c r="F171" s="126">
        <f>F172</f>
        <v>2140.9</v>
      </c>
      <c r="G171" s="126">
        <f t="shared" si="70"/>
        <v>663.726</v>
      </c>
      <c r="H171" s="98"/>
      <c r="I171" s="191">
        <f t="shared" si="53"/>
        <v>31.002195338409077</v>
      </c>
      <c r="J171" s="98">
        <f t="shared" si="70"/>
        <v>1477.1740000000002</v>
      </c>
    </row>
    <row r="172" spans="1:10" ht="22.5" customHeight="1" x14ac:dyDescent="0.25">
      <c r="A172" s="53" t="s">
        <v>235</v>
      </c>
      <c r="B172" s="42">
        <v>8</v>
      </c>
      <c r="C172" s="43">
        <v>1</v>
      </c>
      <c r="D172" s="130" t="s">
        <v>53</v>
      </c>
      <c r="E172" s="45" t="s">
        <v>138</v>
      </c>
      <c r="F172" s="125">
        <f>F173+F180+F189</f>
        <v>2140.9</v>
      </c>
      <c r="G172" s="125">
        <f t="shared" ref="G172:J172" si="71">G173+G180+G189</f>
        <v>663.726</v>
      </c>
      <c r="H172" s="97"/>
      <c r="I172" s="191">
        <f t="shared" si="53"/>
        <v>31.002195338409077</v>
      </c>
      <c r="J172" s="97">
        <f t="shared" si="71"/>
        <v>1477.1740000000002</v>
      </c>
    </row>
    <row r="173" spans="1:10" ht="22.5" customHeight="1" x14ac:dyDescent="0.25">
      <c r="A173" s="53" t="s">
        <v>143</v>
      </c>
      <c r="B173" s="42">
        <v>8</v>
      </c>
      <c r="C173" s="43">
        <v>1</v>
      </c>
      <c r="D173" s="130" t="s">
        <v>54</v>
      </c>
      <c r="E173" s="45" t="s">
        <v>138</v>
      </c>
      <c r="F173" s="125">
        <f>F174+F177</f>
        <v>212</v>
      </c>
      <c r="G173" s="125">
        <f t="shared" ref="G173:J173" si="72">G174+G177</f>
        <v>0</v>
      </c>
      <c r="H173" s="97"/>
      <c r="I173" s="191">
        <f t="shared" si="53"/>
        <v>0</v>
      </c>
      <c r="J173" s="97">
        <f t="shared" si="72"/>
        <v>212</v>
      </c>
    </row>
    <row r="174" spans="1:10" ht="22.5" customHeight="1" x14ac:dyDescent="0.25">
      <c r="A174" s="53" t="s">
        <v>128</v>
      </c>
      <c r="B174" s="42">
        <v>8</v>
      </c>
      <c r="C174" s="43">
        <v>1</v>
      </c>
      <c r="D174" s="130" t="s">
        <v>129</v>
      </c>
      <c r="E174" s="45" t="s">
        <v>138</v>
      </c>
      <c r="F174" s="125">
        <f>F175</f>
        <v>180.2</v>
      </c>
      <c r="G174" s="125">
        <f t="shared" ref="G174:J175" si="73">G175</f>
        <v>0</v>
      </c>
      <c r="H174" s="97"/>
      <c r="I174" s="191">
        <f t="shared" si="53"/>
        <v>0</v>
      </c>
      <c r="J174" s="97">
        <f t="shared" si="73"/>
        <v>180.2</v>
      </c>
    </row>
    <row r="175" spans="1:10" ht="22.5" customHeight="1" x14ac:dyDescent="0.25">
      <c r="A175" s="41" t="s">
        <v>139</v>
      </c>
      <c r="B175" s="42">
        <v>8</v>
      </c>
      <c r="C175" s="43">
        <v>1</v>
      </c>
      <c r="D175" s="130" t="s">
        <v>129</v>
      </c>
      <c r="E175" s="45" t="s">
        <v>140</v>
      </c>
      <c r="F175" s="125">
        <f>F176</f>
        <v>180.2</v>
      </c>
      <c r="G175" s="125">
        <f t="shared" si="73"/>
        <v>0</v>
      </c>
      <c r="H175" s="97"/>
      <c r="I175" s="191">
        <f t="shared" si="53"/>
        <v>0</v>
      </c>
      <c r="J175" s="97">
        <f t="shared" si="73"/>
        <v>180.2</v>
      </c>
    </row>
    <row r="176" spans="1:10" ht="22.5" customHeight="1" x14ac:dyDescent="0.25">
      <c r="A176" s="47" t="s">
        <v>141</v>
      </c>
      <c r="B176" s="48">
        <v>8</v>
      </c>
      <c r="C176" s="49">
        <v>1</v>
      </c>
      <c r="D176" s="131" t="s">
        <v>129</v>
      </c>
      <c r="E176" s="51" t="s">
        <v>142</v>
      </c>
      <c r="F176" s="126">
        <v>180.2</v>
      </c>
      <c r="G176" s="126">
        <v>0</v>
      </c>
      <c r="H176" s="98"/>
      <c r="I176" s="191">
        <f t="shared" si="53"/>
        <v>0</v>
      </c>
      <c r="J176" s="98">
        <f>F176-G176</f>
        <v>180.2</v>
      </c>
    </row>
    <row r="177" spans="1:10" ht="22.5" customHeight="1" x14ac:dyDescent="0.25">
      <c r="A177" s="53" t="s">
        <v>104</v>
      </c>
      <c r="B177" s="42">
        <v>8</v>
      </c>
      <c r="C177" s="43">
        <v>1</v>
      </c>
      <c r="D177" s="130" t="s">
        <v>59</v>
      </c>
      <c r="E177" s="45" t="s">
        <v>138</v>
      </c>
      <c r="F177" s="125">
        <f>F178</f>
        <v>31.8</v>
      </c>
      <c r="G177" s="125">
        <f t="shared" ref="G177:J178" si="74">G178</f>
        <v>0</v>
      </c>
      <c r="H177" s="97"/>
      <c r="I177" s="191">
        <f t="shared" si="53"/>
        <v>0</v>
      </c>
      <c r="J177" s="97">
        <f t="shared" si="74"/>
        <v>31.8</v>
      </c>
    </row>
    <row r="178" spans="1:10" ht="22.5" customHeight="1" x14ac:dyDescent="0.25">
      <c r="A178" s="41" t="s">
        <v>139</v>
      </c>
      <c r="B178" s="42">
        <v>8</v>
      </c>
      <c r="C178" s="43">
        <v>1</v>
      </c>
      <c r="D178" s="130" t="s">
        <v>59</v>
      </c>
      <c r="E178" s="45" t="s">
        <v>140</v>
      </c>
      <c r="F178" s="125">
        <f>F179</f>
        <v>31.8</v>
      </c>
      <c r="G178" s="125">
        <f t="shared" si="74"/>
        <v>0</v>
      </c>
      <c r="H178" s="97"/>
      <c r="I178" s="191">
        <f t="shared" si="53"/>
        <v>0</v>
      </c>
      <c r="J178" s="97">
        <f t="shared" si="74"/>
        <v>31.8</v>
      </c>
    </row>
    <row r="179" spans="1:10" ht="22.5" customHeight="1" x14ac:dyDescent="0.25">
      <c r="A179" s="47" t="s">
        <v>141</v>
      </c>
      <c r="B179" s="48">
        <v>8</v>
      </c>
      <c r="C179" s="49">
        <v>1</v>
      </c>
      <c r="D179" s="131" t="s">
        <v>59</v>
      </c>
      <c r="E179" s="51" t="s">
        <v>142</v>
      </c>
      <c r="F179" s="126">
        <v>31.8</v>
      </c>
      <c r="G179" s="126">
        <v>0</v>
      </c>
      <c r="H179" s="98"/>
      <c r="I179" s="191">
        <f t="shared" si="53"/>
        <v>0</v>
      </c>
      <c r="J179" s="98">
        <f>F179-G179</f>
        <v>31.8</v>
      </c>
    </row>
    <row r="180" spans="1:10" ht="15" customHeight="1" x14ac:dyDescent="0.25">
      <c r="A180" s="53" t="s">
        <v>144</v>
      </c>
      <c r="B180" s="42">
        <v>8</v>
      </c>
      <c r="C180" s="43">
        <v>1</v>
      </c>
      <c r="D180" s="130" t="s">
        <v>55</v>
      </c>
      <c r="E180" s="45" t="s">
        <v>138</v>
      </c>
      <c r="F180" s="125">
        <f>F181+F186</f>
        <v>1339.4</v>
      </c>
      <c r="G180" s="125">
        <f t="shared" ref="G180:J180" si="75">G181+G186</f>
        <v>498.06399999999996</v>
      </c>
      <c r="H180" s="97"/>
      <c r="I180" s="191">
        <f t="shared" si="53"/>
        <v>37.185605494997752</v>
      </c>
      <c r="J180" s="97">
        <f t="shared" si="75"/>
        <v>841.33600000000013</v>
      </c>
    </row>
    <row r="181" spans="1:10" s="143" customFormat="1" ht="45" customHeight="1" x14ac:dyDescent="0.25">
      <c r="A181" s="53" t="s">
        <v>107</v>
      </c>
      <c r="B181" s="42">
        <v>8</v>
      </c>
      <c r="C181" s="43">
        <v>1</v>
      </c>
      <c r="D181" s="130" t="s">
        <v>56</v>
      </c>
      <c r="E181" s="45" t="s">
        <v>138</v>
      </c>
      <c r="F181" s="125">
        <f>F182+F184</f>
        <v>1176.4000000000001</v>
      </c>
      <c r="G181" s="125">
        <f t="shared" ref="G181:J181" si="76">G182+G184</f>
        <v>402.25699999999995</v>
      </c>
      <c r="H181" s="97"/>
      <c r="I181" s="125">
        <f t="shared" si="53"/>
        <v>34.193896633798019</v>
      </c>
      <c r="J181" s="97">
        <f t="shared" si="76"/>
        <v>774.14300000000014</v>
      </c>
    </row>
    <row r="182" spans="1:10" ht="45" customHeight="1" x14ac:dyDescent="0.25">
      <c r="A182" s="41" t="s">
        <v>145</v>
      </c>
      <c r="B182" s="42">
        <v>8</v>
      </c>
      <c r="C182" s="43">
        <v>1</v>
      </c>
      <c r="D182" s="130" t="s">
        <v>56</v>
      </c>
      <c r="E182" s="45" t="s">
        <v>146</v>
      </c>
      <c r="F182" s="125">
        <f>F183</f>
        <v>1064.9000000000001</v>
      </c>
      <c r="G182" s="125">
        <f t="shared" ref="G182:J182" si="77">G183</f>
        <v>352.28</v>
      </c>
      <c r="H182" s="97"/>
      <c r="I182" s="191">
        <f t="shared" si="53"/>
        <v>33.081040473283871</v>
      </c>
      <c r="J182" s="97">
        <f t="shared" si="77"/>
        <v>712.62000000000012</v>
      </c>
    </row>
    <row r="183" spans="1:10" ht="15" customHeight="1" x14ac:dyDescent="0.25">
      <c r="A183" s="47" t="s">
        <v>147</v>
      </c>
      <c r="B183" s="48">
        <v>8</v>
      </c>
      <c r="C183" s="49">
        <v>1</v>
      </c>
      <c r="D183" s="131" t="s">
        <v>56</v>
      </c>
      <c r="E183" s="51" t="s">
        <v>148</v>
      </c>
      <c r="F183" s="126">
        <v>1064.9000000000001</v>
      </c>
      <c r="G183" s="126">
        <v>352.28</v>
      </c>
      <c r="H183" s="98"/>
      <c r="I183" s="191">
        <f t="shared" si="53"/>
        <v>33.081040473283871</v>
      </c>
      <c r="J183" s="98">
        <f>F183-G183</f>
        <v>712.62000000000012</v>
      </c>
    </row>
    <row r="184" spans="1:10" ht="22.5" customHeight="1" x14ac:dyDescent="0.25">
      <c r="A184" s="41" t="s">
        <v>139</v>
      </c>
      <c r="B184" s="42">
        <v>8</v>
      </c>
      <c r="C184" s="43">
        <v>1</v>
      </c>
      <c r="D184" s="130" t="s">
        <v>56</v>
      </c>
      <c r="E184" s="45" t="s">
        <v>140</v>
      </c>
      <c r="F184" s="125">
        <f>F185</f>
        <v>111.5</v>
      </c>
      <c r="G184" s="125">
        <f t="shared" ref="G184:J184" si="78">G185</f>
        <v>49.976999999999997</v>
      </c>
      <c r="H184" s="97"/>
      <c r="I184" s="191">
        <f t="shared" si="53"/>
        <v>44.822421524663675</v>
      </c>
      <c r="J184" s="97">
        <f t="shared" si="78"/>
        <v>61.523000000000003</v>
      </c>
    </row>
    <row r="185" spans="1:10" ht="22.5" customHeight="1" x14ac:dyDescent="0.25">
      <c r="A185" s="47" t="s">
        <v>141</v>
      </c>
      <c r="B185" s="48">
        <v>8</v>
      </c>
      <c r="C185" s="49">
        <v>1</v>
      </c>
      <c r="D185" s="131" t="s">
        <v>56</v>
      </c>
      <c r="E185" s="51" t="s">
        <v>142</v>
      </c>
      <c r="F185" s="126">
        <v>111.5</v>
      </c>
      <c r="G185" s="126">
        <v>49.976999999999997</v>
      </c>
      <c r="H185" s="98"/>
      <c r="I185" s="191">
        <f t="shared" si="53"/>
        <v>44.822421524663675</v>
      </c>
      <c r="J185" s="98">
        <f>F185-G185</f>
        <v>61.523000000000003</v>
      </c>
    </row>
    <row r="186" spans="1:10" ht="146.25" customHeight="1" x14ac:dyDescent="0.25">
      <c r="A186" s="53" t="s">
        <v>130</v>
      </c>
      <c r="B186" s="42">
        <v>8</v>
      </c>
      <c r="C186" s="43">
        <v>1</v>
      </c>
      <c r="D186" s="130" t="s">
        <v>131</v>
      </c>
      <c r="E186" s="45" t="s">
        <v>138</v>
      </c>
      <c r="F186" s="125">
        <f>F187</f>
        <v>163</v>
      </c>
      <c r="G186" s="125">
        <f t="shared" ref="G186:J187" si="79">G187</f>
        <v>95.807000000000002</v>
      </c>
      <c r="H186" s="97"/>
      <c r="I186" s="191">
        <f t="shared" si="53"/>
        <v>58.777300613496934</v>
      </c>
      <c r="J186" s="97">
        <f t="shared" si="79"/>
        <v>67.192999999999998</v>
      </c>
    </row>
    <row r="187" spans="1:10" ht="45" customHeight="1" x14ac:dyDescent="0.25">
      <c r="A187" s="41" t="s">
        <v>145</v>
      </c>
      <c r="B187" s="42">
        <v>8</v>
      </c>
      <c r="C187" s="43">
        <v>1</v>
      </c>
      <c r="D187" s="130" t="s">
        <v>131</v>
      </c>
      <c r="E187" s="45" t="s">
        <v>146</v>
      </c>
      <c r="F187" s="125">
        <f>F188</f>
        <v>163</v>
      </c>
      <c r="G187" s="125">
        <f t="shared" si="79"/>
        <v>95.807000000000002</v>
      </c>
      <c r="H187" s="97"/>
      <c r="I187" s="191">
        <f t="shared" si="53"/>
        <v>58.777300613496934</v>
      </c>
      <c r="J187" s="97">
        <f t="shared" si="79"/>
        <v>67.192999999999998</v>
      </c>
    </row>
    <row r="188" spans="1:10" ht="15" customHeight="1" x14ac:dyDescent="0.25">
      <c r="A188" s="47" t="s">
        <v>147</v>
      </c>
      <c r="B188" s="48">
        <v>8</v>
      </c>
      <c r="C188" s="49">
        <v>1</v>
      </c>
      <c r="D188" s="131" t="s">
        <v>131</v>
      </c>
      <c r="E188" s="51" t="s">
        <v>148</v>
      </c>
      <c r="F188" s="126">
        <v>163</v>
      </c>
      <c r="G188" s="126">
        <v>95.807000000000002</v>
      </c>
      <c r="H188" s="98"/>
      <c r="I188" s="191">
        <f t="shared" si="53"/>
        <v>58.777300613496934</v>
      </c>
      <c r="J188" s="98">
        <f>F188-G188</f>
        <v>67.192999999999998</v>
      </c>
    </row>
    <row r="189" spans="1:10" ht="15" customHeight="1" x14ac:dyDescent="0.25">
      <c r="A189" s="53" t="s">
        <v>149</v>
      </c>
      <c r="B189" s="42">
        <v>8</v>
      </c>
      <c r="C189" s="43">
        <v>1</v>
      </c>
      <c r="D189" s="130" t="s">
        <v>57</v>
      </c>
      <c r="E189" s="45" t="s">
        <v>138</v>
      </c>
      <c r="F189" s="125">
        <f>F190+F197</f>
        <v>589.5</v>
      </c>
      <c r="G189" s="125">
        <f t="shared" ref="G189:J189" si="80">G190+G197</f>
        <v>165.66200000000001</v>
      </c>
      <c r="H189" s="97"/>
      <c r="I189" s="191">
        <f t="shared" si="53"/>
        <v>28.102120441051742</v>
      </c>
      <c r="J189" s="97">
        <f t="shared" si="80"/>
        <v>423.83799999999997</v>
      </c>
    </row>
    <row r="190" spans="1:10" ht="45" customHeight="1" x14ac:dyDescent="0.25">
      <c r="A190" s="53" t="s">
        <v>107</v>
      </c>
      <c r="B190" s="42">
        <v>8</v>
      </c>
      <c r="C190" s="43">
        <v>1</v>
      </c>
      <c r="D190" s="130" t="s">
        <v>58</v>
      </c>
      <c r="E190" s="45" t="s">
        <v>138</v>
      </c>
      <c r="F190" s="125">
        <f>F191+F193+F195</f>
        <v>345</v>
      </c>
      <c r="G190" s="125">
        <f t="shared" ref="G190:J190" si="81">G191+G193+G195</f>
        <v>136.85400000000001</v>
      </c>
      <c r="H190" s="97"/>
      <c r="I190" s="191">
        <f t="shared" si="53"/>
        <v>39.667826086956524</v>
      </c>
      <c r="J190" s="97">
        <f t="shared" si="81"/>
        <v>208.14599999999999</v>
      </c>
    </row>
    <row r="191" spans="1:10" ht="45" customHeight="1" x14ac:dyDescent="0.25">
      <c r="A191" s="41" t="s">
        <v>145</v>
      </c>
      <c r="B191" s="42">
        <v>8</v>
      </c>
      <c r="C191" s="43">
        <v>1</v>
      </c>
      <c r="D191" s="130" t="s">
        <v>58</v>
      </c>
      <c r="E191" s="45" t="s">
        <v>146</v>
      </c>
      <c r="F191" s="125">
        <f>F192</f>
        <v>207.8</v>
      </c>
      <c r="G191" s="125">
        <f t="shared" ref="G191:J191" si="82">G192</f>
        <v>81.673000000000002</v>
      </c>
      <c r="H191" s="97"/>
      <c r="I191" s="191">
        <f t="shared" si="53"/>
        <v>39.303657362848895</v>
      </c>
      <c r="J191" s="97">
        <f t="shared" si="82"/>
        <v>126.12700000000001</v>
      </c>
    </row>
    <row r="192" spans="1:10" ht="15" customHeight="1" x14ac:dyDescent="0.25">
      <c r="A192" s="47" t="s">
        <v>147</v>
      </c>
      <c r="B192" s="48">
        <v>8</v>
      </c>
      <c r="C192" s="49">
        <v>1</v>
      </c>
      <c r="D192" s="131" t="s">
        <v>58</v>
      </c>
      <c r="E192" s="51" t="s">
        <v>148</v>
      </c>
      <c r="F192" s="126">
        <v>207.8</v>
      </c>
      <c r="G192" s="126">
        <v>81.673000000000002</v>
      </c>
      <c r="H192" s="98"/>
      <c r="I192" s="191">
        <f t="shared" si="53"/>
        <v>39.303657362848895</v>
      </c>
      <c r="J192" s="98">
        <f>F192-G192</f>
        <v>126.12700000000001</v>
      </c>
    </row>
    <row r="193" spans="1:10" ht="22.5" customHeight="1" x14ac:dyDescent="0.25">
      <c r="A193" s="41" t="s">
        <v>139</v>
      </c>
      <c r="B193" s="42">
        <v>8</v>
      </c>
      <c r="C193" s="43">
        <v>1</v>
      </c>
      <c r="D193" s="130" t="s">
        <v>58</v>
      </c>
      <c r="E193" s="45" t="s">
        <v>140</v>
      </c>
      <c r="F193" s="125">
        <f>F194</f>
        <v>109</v>
      </c>
      <c r="G193" s="125">
        <f t="shared" ref="G193:J193" si="83">G194</f>
        <v>47.033000000000001</v>
      </c>
      <c r="H193" s="97"/>
      <c r="I193" s="191">
        <f t="shared" ref="I193:I217" si="84">G193/F193*100</f>
        <v>43.149541284403668</v>
      </c>
      <c r="J193" s="97">
        <f t="shared" si="83"/>
        <v>61.966999999999999</v>
      </c>
    </row>
    <row r="194" spans="1:10" ht="22.5" customHeight="1" x14ac:dyDescent="0.25">
      <c r="A194" s="47" t="s">
        <v>141</v>
      </c>
      <c r="B194" s="48">
        <v>8</v>
      </c>
      <c r="C194" s="49">
        <v>1</v>
      </c>
      <c r="D194" s="131" t="s">
        <v>58</v>
      </c>
      <c r="E194" s="51" t="s">
        <v>142</v>
      </c>
      <c r="F194" s="126">
        <v>109</v>
      </c>
      <c r="G194" s="126">
        <v>47.033000000000001</v>
      </c>
      <c r="H194" s="98"/>
      <c r="I194" s="191">
        <f t="shared" si="84"/>
        <v>43.149541284403668</v>
      </c>
      <c r="J194" s="98">
        <f>F194-G194</f>
        <v>61.966999999999999</v>
      </c>
    </row>
    <row r="195" spans="1:10" ht="22.5" customHeight="1" x14ac:dyDescent="0.25">
      <c r="A195" s="41" t="s">
        <v>153</v>
      </c>
      <c r="B195" s="42">
        <v>8</v>
      </c>
      <c r="C195" s="43">
        <v>1</v>
      </c>
      <c r="D195" s="130">
        <v>590059</v>
      </c>
      <c r="E195" s="45">
        <v>800</v>
      </c>
      <c r="F195" s="125">
        <f>F196</f>
        <v>28.2</v>
      </c>
      <c r="G195" s="125">
        <f t="shared" ref="G195:J195" si="85">G196</f>
        <v>8.1479999999999997</v>
      </c>
      <c r="H195" s="97"/>
      <c r="I195" s="191">
        <f t="shared" si="84"/>
        <v>28.893617021276597</v>
      </c>
      <c r="J195" s="97">
        <f t="shared" si="85"/>
        <v>20.052</v>
      </c>
    </row>
    <row r="196" spans="1:10" ht="22.5" customHeight="1" x14ac:dyDescent="0.25">
      <c r="A196" s="47" t="s">
        <v>245</v>
      </c>
      <c r="B196" s="48">
        <v>8</v>
      </c>
      <c r="C196" s="49">
        <v>1</v>
      </c>
      <c r="D196" s="131">
        <v>590059</v>
      </c>
      <c r="E196" s="51">
        <v>830</v>
      </c>
      <c r="F196" s="126">
        <v>28.2</v>
      </c>
      <c r="G196" s="126">
        <v>8.1479999999999997</v>
      </c>
      <c r="H196" s="98"/>
      <c r="I196" s="191">
        <f t="shared" si="84"/>
        <v>28.893617021276597</v>
      </c>
      <c r="J196" s="98">
        <f>F196-G196</f>
        <v>20.052</v>
      </c>
    </row>
    <row r="197" spans="1:10" ht="146.25" customHeight="1" x14ac:dyDescent="0.25">
      <c r="A197" s="53" t="s">
        <v>130</v>
      </c>
      <c r="B197" s="42">
        <v>8</v>
      </c>
      <c r="C197" s="43">
        <v>1</v>
      </c>
      <c r="D197" s="130" t="s">
        <v>132</v>
      </c>
      <c r="E197" s="45" t="s">
        <v>138</v>
      </c>
      <c r="F197" s="125">
        <f>F198</f>
        <v>244.5</v>
      </c>
      <c r="G197" s="125">
        <f t="shared" ref="G197:J198" si="86">G198</f>
        <v>28.808</v>
      </c>
      <c r="H197" s="97"/>
      <c r="I197" s="191">
        <f t="shared" si="84"/>
        <v>11.782413087934561</v>
      </c>
      <c r="J197" s="97">
        <f t="shared" si="86"/>
        <v>215.69200000000001</v>
      </c>
    </row>
    <row r="198" spans="1:10" ht="45" customHeight="1" x14ac:dyDescent="0.25">
      <c r="A198" s="41" t="s">
        <v>145</v>
      </c>
      <c r="B198" s="42">
        <v>8</v>
      </c>
      <c r="C198" s="43">
        <v>1</v>
      </c>
      <c r="D198" s="130" t="s">
        <v>132</v>
      </c>
      <c r="E198" s="45" t="s">
        <v>146</v>
      </c>
      <c r="F198" s="125">
        <f>F199</f>
        <v>244.5</v>
      </c>
      <c r="G198" s="125">
        <f t="shared" si="86"/>
        <v>28.808</v>
      </c>
      <c r="H198" s="97"/>
      <c r="I198" s="191">
        <f t="shared" si="84"/>
        <v>11.782413087934561</v>
      </c>
      <c r="J198" s="97">
        <f t="shared" si="86"/>
        <v>215.69200000000001</v>
      </c>
    </row>
    <row r="199" spans="1:10" ht="15" customHeight="1" x14ac:dyDescent="0.25">
      <c r="A199" s="47" t="s">
        <v>147</v>
      </c>
      <c r="B199" s="48">
        <v>8</v>
      </c>
      <c r="C199" s="49">
        <v>1</v>
      </c>
      <c r="D199" s="131" t="s">
        <v>132</v>
      </c>
      <c r="E199" s="51" t="s">
        <v>148</v>
      </c>
      <c r="F199" s="126">
        <v>244.5</v>
      </c>
      <c r="G199" s="126">
        <v>28.808</v>
      </c>
      <c r="H199" s="98"/>
      <c r="I199" s="191">
        <f t="shared" si="84"/>
        <v>11.782413087934561</v>
      </c>
      <c r="J199" s="98">
        <f>F199-G199</f>
        <v>215.69200000000001</v>
      </c>
    </row>
    <row r="200" spans="1:10" ht="15" customHeight="1" x14ac:dyDescent="0.25">
      <c r="A200" s="74" t="s">
        <v>92</v>
      </c>
      <c r="B200" s="42">
        <v>11</v>
      </c>
      <c r="C200" s="43">
        <v>0</v>
      </c>
      <c r="D200" s="130" t="s">
        <v>138</v>
      </c>
      <c r="E200" s="45" t="s">
        <v>138</v>
      </c>
      <c r="F200" s="125">
        <f>F201</f>
        <v>3809.7999999999997</v>
      </c>
      <c r="G200" s="125">
        <f t="shared" ref="G200:J203" si="87">G201</f>
        <v>1645.1427600000002</v>
      </c>
      <c r="H200" s="97"/>
      <c r="I200" s="191">
        <f t="shared" si="84"/>
        <v>43.181866764659574</v>
      </c>
      <c r="J200" s="97">
        <f t="shared" si="87"/>
        <v>2164.65724</v>
      </c>
    </row>
    <row r="201" spans="1:10" ht="15" customHeight="1" x14ac:dyDescent="0.25">
      <c r="A201" s="71" t="s">
        <v>47</v>
      </c>
      <c r="B201" s="48">
        <v>11</v>
      </c>
      <c r="C201" s="49">
        <v>1</v>
      </c>
      <c r="D201" s="131" t="s">
        <v>138</v>
      </c>
      <c r="E201" s="51" t="s">
        <v>138</v>
      </c>
      <c r="F201" s="126">
        <f>F202</f>
        <v>3809.7999999999997</v>
      </c>
      <c r="G201" s="126">
        <f t="shared" si="87"/>
        <v>1645.1427600000002</v>
      </c>
      <c r="H201" s="98"/>
      <c r="I201" s="191">
        <f t="shared" si="84"/>
        <v>43.181866764659574</v>
      </c>
      <c r="J201" s="98">
        <f t="shared" si="87"/>
        <v>2164.65724</v>
      </c>
    </row>
    <row r="202" spans="1:10" ht="33.75" customHeight="1" x14ac:dyDescent="0.25">
      <c r="A202" s="53" t="s">
        <v>236</v>
      </c>
      <c r="B202" s="42">
        <v>11</v>
      </c>
      <c r="C202" s="43">
        <v>1</v>
      </c>
      <c r="D202" s="130" t="s">
        <v>63</v>
      </c>
      <c r="E202" s="45" t="s">
        <v>138</v>
      </c>
      <c r="F202" s="125">
        <f>F203</f>
        <v>3809.7999999999997</v>
      </c>
      <c r="G202" s="125">
        <f t="shared" si="87"/>
        <v>1645.1427600000002</v>
      </c>
      <c r="H202" s="97"/>
      <c r="I202" s="191">
        <f t="shared" si="84"/>
        <v>43.181866764659574</v>
      </c>
      <c r="J202" s="97">
        <f t="shared" si="87"/>
        <v>2164.65724</v>
      </c>
    </row>
    <row r="203" spans="1:10" ht="22.5" customHeight="1" x14ac:dyDescent="0.25">
      <c r="A203" s="53" t="s">
        <v>150</v>
      </c>
      <c r="B203" s="42">
        <v>11</v>
      </c>
      <c r="C203" s="43">
        <v>1</v>
      </c>
      <c r="D203" s="130" t="s">
        <v>64</v>
      </c>
      <c r="E203" s="45" t="s">
        <v>138</v>
      </c>
      <c r="F203" s="125">
        <f>F204</f>
        <v>3809.7999999999997</v>
      </c>
      <c r="G203" s="125">
        <f t="shared" si="87"/>
        <v>1645.1427600000002</v>
      </c>
      <c r="H203" s="97"/>
      <c r="I203" s="191">
        <f t="shared" si="84"/>
        <v>43.181866764659574</v>
      </c>
      <c r="J203" s="97">
        <f t="shared" si="87"/>
        <v>2164.65724</v>
      </c>
    </row>
    <row r="204" spans="1:10" ht="45" customHeight="1" x14ac:dyDescent="0.25">
      <c r="A204" s="53" t="s">
        <v>107</v>
      </c>
      <c r="B204" s="42">
        <v>11</v>
      </c>
      <c r="C204" s="43">
        <v>1</v>
      </c>
      <c r="D204" s="130" t="s">
        <v>65</v>
      </c>
      <c r="E204" s="45" t="s">
        <v>138</v>
      </c>
      <c r="F204" s="125">
        <f>F205+F207+F209</f>
        <v>3809.7999999999997</v>
      </c>
      <c r="G204" s="125">
        <f>G205+G207+G209</f>
        <v>1645.1427600000002</v>
      </c>
      <c r="H204" s="97"/>
      <c r="I204" s="191">
        <f t="shared" si="84"/>
        <v>43.181866764659574</v>
      </c>
      <c r="J204" s="97">
        <f>J205+J207+J209</f>
        <v>2164.65724</v>
      </c>
    </row>
    <row r="205" spans="1:10" ht="45" customHeight="1" x14ac:dyDescent="0.25">
      <c r="A205" s="41" t="s">
        <v>145</v>
      </c>
      <c r="B205" s="42">
        <v>11</v>
      </c>
      <c r="C205" s="43">
        <v>1</v>
      </c>
      <c r="D205" s="130" t="s">
        <v>65</v>
      </c>
      <c r="E205" s="45" t="s">
        <v>146</v>
      </c>
      <c r="F205" s="125">
        <f>F206</f>
        <v>3180.7</v>
      </c>
      <c r="G205" s="125">
        <f t="shared" ref="G205:J205" si="88">G206</f>
        <v>1590.1210000000001</v>
      </c>
      <c r="H205" s="97">
        <f t="shared" si="88"/>
        <v>0</v>
      </c>
      <c r="I205" s="191">
        <f t="shared" si="84"/>
        <v>49.992800326972052</v>
      </c>
      <c r="J205" s="97">
        <f t="shared" si="88"/>
        <v>1590.5789999999997</v>
      </c>
    </row>
    <row r="206" spans="1:10" ht="15" customHeight="1" x14ac:dyDescent="0.25">
      <c r="A206" s="47" t="s">
        <v>147</v>
      </c>
      <c r="B206" s="48">
        <v>11</v>
      </c>
      <c r="C206" s="49">
        <v>1</v>
      </c>
      <c r="D206" s="131" t="s">
        <v>65</v>
      </c>
      <c r="E206" s="51" t="s">
        <v>148</v>
      </c>
      <c r="F206" s="126">
        <v>3180.7</v>
      </c>
      <c r="G206" s="126">
        <v>1590.1210000000001</v>
      </c>
      <c r="H206" s="98"/>
      <c r="I206" s="191">
        <f t="shared" si="84"/>
        <v>49.992800326972052</v>
      </c>
      <c r="J206" s="98">
        <f>F206-G206</f>
        <v>1590.5789999999997</v>
      </c>
    </row>
    <row r="207" spans="1:10" ht="22.5" customHeight="1" x14ac:dyDescent="0.25">
      <c r="A207" s="41" t="s">
        <v>139</v>
      </c>
      <c r="B207" s="42">
        <v>11</v>
      </c>
      <c r="C207" s="43">
        <v>1</v>
      </c>
      <c r="D207" s="130" t="s">
        <v>65</v>
      </c>
      <c r="E207" s="45" t="s">
        <v>140</v>
      </c>
      <c r="F207" s="125">
        <f>F208</f>
        <v>627.1</v>
      </c>
      <c r="G207" s="125">
        <f t="shared" ref="G207:J207" si="89">G208</f>
        <v>54.356000000000002</v>
      </c>
      <c r="H207" s="97"/>
      <c r="I207" s="191">
        <f t="shared" si="84"/>
        <v>8.6678360708021049</v>
      </c>
      <c r="J207" s="97">
        <f t="shared" si="89"/>
        <v>572.74400000000003</v>
      </c>
    </row>
    <row r="208" spans="1:10" ht="22.5" customHeight="1" x14ac:dyDescent="0.25">
      <c r="A208" s="47" t="s">
        <v>141</v>
      </c>
      <c r="B208" s="48">
        <v>11</v>
      </c>
      <c r="C208" s="49">
        <v>1</v>
      </c>
      <c r="D208" s="131" t="s">
        <v>65</v>
      </c>
      <c r="E208" s="51" t="s">
        <v>142</v>
      </c>
      <c r="F208" s="126">
        <v>627.1</v>
      </c>
      <c r="G208" s="126">
        <v>54.356000000000002</v>
      </c>
      <c r="H208" s="98"/>
      <c r="I208" s="191">
        <f t="shared" si="84"/>
        <v>8.6678360708021049</v>
      </c>
      <c r="J208" s="98">
        <f>F208-G208</f>
        <v>572.74400000000003</v>
      </c>
    </row>
    <row r="209" spans="1:10" ht="15" customHeight="1" x14ac:dyDescent="0.25">
      <c r="A209" s="41" t="s">
        <v>153</v>
      </c>
      <c r="B209" s="42">
        <v>11</v>
      </c>
      <c r="C209" s="43">
        <v>1</v>
      </c>
      <c r="D209" s="130" t="s">
        <v>65</v>
      </c>
      <c r="E209" s="45" t="s">
        <v>154</v>
      </c>
      <c r="F209" s="125">
        <f>F210</f>
        <v>2</v>
      </c>
      <c r="G209" s="125">
        <f t="shared" ref="G209:J209" si="90">G210</f>
        <v>0.66576000000000002</v>
      </c>
      <c r="H209" s="97"/>
      <c r="I209" s="191">
        <f t="shared" si="84"/>
        <v>33.288000000000004</v>
      </c>
      <c r="J209" s="97">
        <f t="shared" si="90"/>
        <v>1.3342399999999999</v>
      </c>
    </row>
    <row r="210" spans="1:10" ht="15" customHeight="1" x14ac:dyDescent="0.25">
      <c r="A210" s="47" t="s">
        <v>155</v>
      </c>
      <c r="B210" s="48">
        <v>11</v>
      </c>
      <c r="C210" s="49">
        <v>1</v>
      </c>
      <c r="D210" s="131" t="s">
        <v>65</v>
      </c>
      <c r="E210" s="51" t="s">
        <v>156</v>
      </c>
      <c r="F210" s="126">
        <v>2</v>
      </c>
      <c r="G210" s="126">
        <f>665.76/1000</f>
        <v>0.66576000000000002</v>
      </c>
      <c r="H210" s="98"/>
      <c r="I210" s="191">
        <f t="shared" si="84"/>
        <v>33.288000000000004</v>
      </c>
      <c r="J210" s="98">
        <f>F210-G210</f>
        <v>1.3342399999999999</v>
      </c>
    </row>
    <row r="211" spans="1:10" ht="33.75" customHeight="1" x14ac:dyDescent="0.25">
      <c r="A211" s="74" t="s">
        <v>93</v>
      </c>
      <c r="B211" s="42">
        <v>14</v>
      </c>
      <c r="C211" s="43">
        <v>0</v>
      </c>
      <c r="D211" s="130" t="s">
        <v>138</v>
      </c>
      <c r="E211" s="45" t="s">
        <v>138</v>
      </c>
      <c r="F211" s="125">
        <f t="shared" ref="F211:F216" si="91">F212</f>
        <v>17.02</v>
      </c>
      <c r="G211" s="125">
        <f t="shared" ref="G211:J216" si="92">G212</f>
        <v>0</v>
      </c>
      <c r="H211" s="97"/>
      <c r="I211" s="191">
        <f t="shared" si="84"/>
        <v>0</v>
      </c>
      <c r="J211" s="97">
        <f t="shared" si="92"/>
        <v>17.02</v>
      </c>
    </row>
    <row r="212" spans="1:10" ht="15" customHeight="1" x14ac:dyDescent="0.25">
      <c r="A212" s="71" t="s">
        <v>48</v>
      </c>
      <c r="B212" s="48">
        <v>14</v>
      </c>
      <c r="C212" s="49">
        <v>3</v>
      </c>
      <c r="D212" s="131" t="s">
        <v>138</v>
      </c>
      <c r="E212" s="51" t="s">
        <v>138</v>
      </c>
      <c r="F212" s="126">
        <f t="shared" si="91"/>
        <v>17.02</v>
      </c>
      <c r="G212" s="126">
        <f t="shared" si="92"/>
        <v>0</v>
      </c>
      <c r="H212" s="98"/>
      <c r="I212" s="191">
        <f t="shared" si="84"/>
        <v>0</v>
      </c>
      <c r="J212" s="98">
        <f t="shared" si="92"/>
        <v>17.02</v>
      </c>
    </row>
    <row r="213" spans="1:10" ht="33.75" customHeight="1" x14ac:dyDescent="0.25">
      <c r="A213" s="53" t="s">
        <v>221</v>
      </c>
      <c r="B213" s="42">
        <v>14</v>
      </c>
      <c r="C213" s="43">
        <v>3</v>
      </c>
      <c r="D213" s="130" t="s">
        <v>189</v>
      </c>
      <c r="E213" s="45" t="s">
        <v>138</v>
      </c>
      <c r="F213" s="125">
        <f t="shared" si="91"/>
        <v>17.02</v>
      </c>
      <c r="G213" s="125">
        <f t="shared" si="92"/>
        <v>0</v>
      </c>
      <c r="H213" s="97"/>
      <c r="I213" s="191">
        <f t="shared" si="84"/>
        <v>0</v>
      </c>
      <c r="J213" s="97">
        <f t="shared" si="92"/>
        <v>17.02</v>
      </c>
    </row>
    <row r="214" spans="1:10" ht="34.5" customHeight="1" x14ac:dyDescent="0.25">
      <c r="A214" s="53" t="s">
        <v>222</v>
      </c>
      <c r="B214" s="42">
        <v>14</v>
      </c>
      <c r="C214" s="43">
        <v>3</v>
      </c>
      <c r="D214" s="130" t="s">
        <v>190</v>
      </c>
      <c r="E214" s="45" t="s">
        <v>138</v>
      </c>
      <c r="F214" s="125">
        <f t="shared" si="91"/>
        <v>17.02</v>
      </c>
      <c r="G214" s="125">
        <f t="shared" si="92"/>
        <v>0</v>
      </c>
      <c r="H214" s="97"/>
      <c r="I214" s="191">
        <f t="shared" si="84"/>
        <v>0</v>
      </c>
      <c r="J214" s="97">
        <f t="shared" si="92"/>
        <v>17.02</v>
      </c>
    </row>
    <row r="215" spans="1:10" ht="15" customHeight="1" x14ac:dyDescent="0.25">
      <c r="A215" s="53" t="s">
        <v>133</v>
      </c>
      <c r="B215" s="42">
        <v>14</v>
      </c>
      <c r="C215" s="43">
        <v>3</v>
      </c>
      <c r="D215" s="130" t="s">
        <v>95</v>
      </c>
      <c r="E215" s="45" t="s">
        <v>138</v>
      </c>
      <c r="F215" s="125">
        <f t="shared" si="91"/>
        <v>17.02</v>
      </c>
      <c r="G215" s="125">
        <f t="shared" si="92"/>
        <v>0</v>
      </c>
      <c r="H215" s="97"/>
      <c r="I215" s="191">
        <f t="shared" si="84"/>
        <v>0</v>
      </c>
      <c r="J215" s="97">
        <f t="shared" si="92"/>
        <v>17.02</v>
      </c>
    </row>
    <row r="216" spans="1:10" ht="15" customHeight="1" x14ac:dyDescent="0.25">
      <c r="A216" s="41" t="s">
        <v>191</v>
      </c>
      <c r="B216" s="42">
        <v>14</v>
      </c>
      <c r="C216" s="43">
        <v>3</v>
      </c>
      <c r="D216" s="130" t="s">
        <v>95</v>
      </c>
      <c r="E216" s="45" t="s">
        <v>192</v>
      </c>
      <c r="F216" s="125">
        <f t="shared" si="91"/>
        <v>17.02</v>
      </c>
      <c r="G216" s="125">
        <f t="shared" si="92"/>
        <v>0</v>
      </c>
      <c r="H216" s="97"/>
      <c r="I216" s="191">
        <f t="shared" si="84"/>
        <v>0</v>
      </c>
      <c r="J216" s="97">
        <f t="shared" si="92"/>
        <v>17.02</v>
      </c>
    </row>
    <row r="217" spans="1:10" ht="15.75" customHeight="1" thickBot="1" x14ac:dyDescent="0.3">
      <c r="A217" s="110" t="s">
        <v>134</v>
      </c>
      <c r="B217" s="111">
        <v>14</v>
      </c>
      <c r="C217" s="132">
        <v>3</v>
      </c>
      <c r="D217" s="133" t="s">
        <v>95</v>
      </c>
      <c r="E217" s="134" t="s">
        <v>94</v>
      </c>
      <c r="F217" s="135">
        <v>17.02</v>
      </c>
      <c r="G217" s="135">
        <v>0</v>
      </c>
      <c r="H217" s="136"/>
      <c r="I217" s="192">
        <f t="shared" si="84"/>
        <v>0</v>
      </c>
      <c r="J217" s="136">
        <f>F217-G217</f>
        <v>17.02</v>
      </c>
    </row>
    <row r="218" spans="1:10" ht="15.75" customHeight="1" thickBot="1" x14ac:dyDescent="0.3">
      <c r="A218" s="112"/>
      <c r="B218" s="113"/>
      <c r="C218" s="114"/>
      <c r="D218" s="137"/>
      <c r="E218" s="138"/>
      <c r="F218" s="140">
        <f>F211+F200+F170+F132+F107+F90+F84+F8</f>
        <v>22379.989999999998</v>
      </c>
      <c r="G218" s="139">
        <f>G211+G200+G170+G132+G107+G90+G84+G8</f>
        <v>9881.74755</v>
      </c>
      <c r="H218" s="141"/>
      <c r="I218" s="140">
        <f>G218/F218*100</f>
        <v>44.154387691862247</v>
      </c>
      <c r="J218" s="185">
        <f>J211+J200+J170+J132+J107+J90+J84+J8</f>
        <v>12498.24245</v>
      </c>
    </row>
    <row r="219" spans="1:10" x14ac:dyDescent="0.25">
      <c r="E219" s="115"/>
      <c r="F219" s="127"/>
    </row>
    <row r="220" spans="1:10" x14ac:dyDescent="0.25">
      <c r="E220" s="115"/>
      <c r="F220" s="128"/>
    </row>
    <row r="222" spans="1:10" x14ac:dyDescent="0.25">
      <c r="F222" s="129"/>
      <c r="G222" s="129"/>
      <c r="H222" s="101"/>
      <c r="I222" s="101"/>
    </row>
  </sheetData>
  <autoFilter ref="A7:J218"/>
  <mergeCells count="3">
    <mergeCell ref="A4:J4"/>
    <mergeCell ref="G1:J1"/>
    <mergeCell ref="G2:J2"/>
  </mergeCells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79"/>
  <sheetViews>
    <sheetView workbookViewId="0">
      <selection activeCell="E1" sqref="E1:G1"/>
    </sheetView>
  </sheetViews>
  <sheetFormatPr defaultRowHeight="15" x14ac:dyDescent="0.25"/>
  <cols>
    <col min="1" max="1" width="80.140625" style="52" customWidth="1"/>
    <col min="2" max="2" width="9.140625" style="52"/>
    <col min="3" max="3" width="6.5703125" style="52" customWidth="1"/>
    <col min="4" max="4" width="20.85546875" style="10" customWidth="1"/>
    <col min="5" max="5" width="14.5703125" style="52" customWidth="1"/>
    <col min="6" max="6" width="12.85546875" style="170" customWidth="1"/>
    <col min="7" max="7" width="14.42578125" style="52" customWidth="1"/>
    <col min="8" max="16384" width="9.140625" style="52"/>
  </cols>
  <sheetData>
    <row r="1" spans="1:7" ht="61.5" customHeight="1" x14ac:dyDescent="0.25">
      <c r="B1" s="202"/>
      <c r="C1" s="202"/>
      <c r="D1" s="202"/>
      <c r="E1" s="202" t="s">
        <v>285</v>
      </c>
      <c r="F1" s="202"/>
      <c r="G1" s="202"/>
    </row>
    <row r="2" spans="1:7" ht="61.5" customHeight="1" x14ac:dyDescent="0.25">
      <c r="B2" s="83"/>
      <c r="E2" s="206"/>
      <c r="F2" s="206"/>
      <c r="G2" s="206"/>
    </row>
    <row r="3" spans="1:7" ht="15" customHeight="1" x14ac:dyDescent="0.25">
      <c r="A3" s="199" t="s">
        <v>197</v>
      </c>
      <c r="B3" s="199"/>
      <c r="C3" s="199"/>
      <c r="D3" s="199"/>
      <c r="E3" s="199"/>
      <c r="F3" s="199"/>
      <c r="G3" s="199"/>
    </row>
    <row r="4" spans="1:7" ht="47.25" customHeight="1" x14ac:dyDescent="0.25">
      <c r="A4" s="199"/>
      <c r="B4" s="199"/>
      <c r="C4" s="199"/>
      <c r="D4" s="199"/>
      <c r="E4" s="199"/>
      <c r="F4" s="199"/>
      <c r="G4" s="199"/>
    </row>
    <row r="6" spans="1:7" ht="15.75" thickBot="1" x14ac:dyDescent="0.3">
      <c r="C6" s="203"/>
      <c r="D6" s="203"/>
      <c r="G6" s="52" t="s">
        <v>62</v>
      </c>
    </row>
    <row r="7" spans="1:7" ht="108" customHeight="1" x14ac:dyDescent="0.25">
      <c r="A7" s="84" t="s">
        <v>28</v>
      </c>
      <c r="B7" s="85" t="s">
        <v>31</v>
      </c>
      <c r="C7" s="85" t="s">
        <v>32</v>
      </c>
      <c r="D7" s="86" t="s">
        <v>275</v>
      </c>
      <c r="E7" s="87" t="s">
        <v>260</v>
      </c>
      <c r="F7" s="171" t="s">
        <v>258</v>
      </c>
      <c r="G7" s="88" t="s">
        <v>262</v>
      </c>
    </row>
    <row r="8" spans="1:7" ht="27.75" customHeight="1" x14ac:dyDescent="0.25">
      <c r="A8" s="74" t="s">
        <v>253</v>
      </c>
      <c r="B8" s="44">
        <v>300000</v>
      </c>
      <c r="C8" s="45"/>
      <c r="D8" s="89">
        <f>D9</f>
        <v>331</v>
      </c>
      <c r="E8" s="160">
        <f t="shared" ref="E8:G9" si="0">E9</f>
        <v>63.98</v>
      </c>
      <c r="F8" s="142">
        <f t="shared" ref="F8:F70" si="1">E8/D8*100</f>
        <v>19.32930513595166</v>
      </c>
      <c r="G8" s="162">
        <f t="shared" si="0"/>
        <v>267.02</v>
      </c>
    </row>
    <row r="9" spans="1:7" ht="17.25" customHeight="1" x14ac:dyDescent="0.25">
      <c r="A9" s="74" t="s">
        <v>254</v>
      </c>
      <c r="B9" s="44">
        <v>310000</v>
      </c>
      <c r="C9" s="45"/>
      <c r="D9" s="89">
        <f>D10</f>
        <v>331</v>
      </c>
      <c r="E9" s="160">
        <f t="shared" si="0"/>
        <v>63.98</v>
      </c>
      <c r="F9" s="142">
        <f t="shared" si="1"/>
        <v>19.32930513595166</v>
      </c>
      <c r="G9" s="162">
        <f t="shared" si="0"/>
        <v>267.02</v>
      </c>
    </row>
    <row r="10" spans="1:7" ht="17.25" customHeight="1" x14ac:dyDescent="0.25">
      <c r="A10" s="74" t="s">
        <v>255</v>
      </c>
      <c r="B10" s="44">
        <v>312105</v>
      </c>
      <c r="C10" s="45">
        <v>0</v>
      </c>
      <c r="D10" s="89">
        <f>D11+D13</f>
        <v>331</v>
      </c>
      <c r="E10" s="160">
        <f t="shared" ref="E10:G10" si="2">E11+E13</f>
        <v>63.98</v>
      </c>
      <c r="F10" s="142">
        <f t="shared" si="1"/>
        <v>19.32930513595166</v>
      </c>
      <c r="G10" s="162">
        <f t="shared" si="2"/>
        <v>267.02</v>
      </c>
    </row>
    <row r="11" spans="1:7" ht="38.25" customHeight="1" x14ac:dyDescent="0.25">
      <c r="A11" s="41" t="s">
        <v>145</v>
      </c>
      <c r="B11" s="44">
        <v>312105</v>
      </c>
      <c r="C11" s="45">
        <v>100</v>
      </c>
      <c r="D11" s="89">
        <f>D12</f>
        <v>275</v>
      </c>
      <c r="E11" s="160">
        <f t="shared" ref="E11:G11" si="3">E12</f>
        <v>63.98</v>
      </c>
      <c r="F11" s="142">
        <f t="shared" si="1"/>
        <v>23.265454545454546</v>
      </c>
      <c r="G11" s="162">
        <f t="shared" si="3"/>
        <v>211.02</v>
      </c>
    </row>
    <row r="12" spans="1:7" ht="17.25" customHeight="1" x14ac:dyDescent="0.25">
      <c r="A12" s="47" t="s">
        <v>147</v>
      </c>
      <c r="B12" s="50">
        <v>312105</v>
      </c>
      <c r="C12" s="51">
        <v>110</v>
      </c>
      <c r="D12" s="90">
        <v>275</v>
      </c>
      <c r="E12" s="161">
        <v>63.98</v>
      </c>
      <c r="F12" s="142">
        <f t="shared" si="1"/>
        <v>23.265454545454546</v>
      </c>
      <c r="G12" s="163">
        <f>D12-E12</f>
        <v>211.02</v>
      </c>
    </row>
    <row r="13" spans="1:7" ht="17.25" customHeight="1" x14ac:dyDescent="0.25">
      <c r="A13" s="41" t="s">
        <v>139</v>
      </c>
      <c r="B13" s="44">
        <v>312105</v>
      </c>
      <c r="C13" s="45">
        <v>200</v>
      </c>
      <c r="D13" s="89">
        <f>D14</f>
        <v>56</v>
      </c>
      <c r="E13" s="160">
        <f t="shared" ref="E13:G13" si="4">E14</f>
        <v>0</v>
      </c>
      <c r="F13" s="142">
        <f t="shared" si="1"/>
        <v>0</v>
      </c>
      <c r="G13" s="162">
        <f t="shared" si="4"/>
        <v>56</v>
      </c>
    </row>
    <row r="14" spans="1:7" ht="18" customHeight="1" x14ac:dyDescent="0.25">
      <c r="A14" s="47" t="s">
        <v>141</v>
      </c>
      <c r="B14" s="50">
        <v>312105</v>
      </c>
      <c r="C14" s="51">
        <v>240</v>
      </c>
      <c r="D14" s="89">
        <v>56</v>
      </c>
      <c r="E14" s="161">
        <v>0</v>
      </c>
      <c r="F14" s="142">
        <f t="shared" si="1"/>
        <v>0</v>
      </c>
      <c r="G14" s="163">
        <f>D14-E14</f>
        <v>56</v>
      </c>
    </row>
    <row r="15" spans="1:7" ht="14.25" customHeight="1" x14ac:dyDescent="0.25">
      <c r="A15" s="91" t="s">
        <v>224</v>
      </c>
      <c r="B15" s="92" t="s">
        <v>51</v>
      </c>
      <c r="C15" s="93" t="s">
        <v>138</v>
      </c>
      <c r="D15" s="94">
        <f t="shared" ref="D15:G17" si="5">D16</f>
        <v>3.2</v>
      </c>
      <c r="E15" s="95">
        <f t="shared" si="5"/>
        <v>0</v>
      </c>
      <c r="F15" s="142">
        <f t="shared" si="1"/>
        <v>0</v>
      </c>
      <c r="G15" s="164">
        <f t="shared" si="5"/>
        <v>3.2</v>
      </c>
    </row>
    <row r="16" spans="1:7" ht="12.75" customHeight="1" x14ac:dyDescent="0.25">
      <c r="A16" s="80" t="s">
        <v>104</v>
      </c>
      <c r="B16" s="44" t="s">
        <v>52</v>
      </c>
      <c r="C16" s="45" t="s">
        <v>138</v>
      </c>
      <c r="D16" s="69">
        <f t="shared" si="5"/>
        <v>3.2</v>
      </c>
      <c r="E16" s="96">
        <f t="shared" si="5"/>
        <v>0</v>
      </c>
      <c r="F16" s="142">
        <f t="shared" si="1"/>
        <v>0</v>
      </c>
      <c r="G16" s="165">
        <f t="shared" si="5"/>
        <v>3.2</v>
      </c>
    </row>
    <row r="17" spans="1:7" ht="15.75" customHeight="1" x14ac:dyDescent="0.25">
      <c r="A17" s="81" t="s">
        <v>139</v>
      </c>
      <c r="B17" s="44" t="s">
        <v>52</v>
      </c>
      <c r="C17" s="45" t="s">
        <v>140</v>
      </c>
      <c r="D17" s="69">
        <f t="shared" si="5"/>
        <v>3.2</v>
      </c>
      <c r="E17" s="96">
        <f t="shared" si="5"/>
        <v>0</v>
      </c>
      <c r="F17" s="142">
        <f t="shared" si="1"/>
        <v>0</v>
      </c>
      <c r="G17" s="165">
        <f t="shared" si="5"/>
        <v>3.2</v>
      </c>
    </row>
    <row r="18" spans="1:7" ht="15.75" customHeight="1" x14ac:dyDescent="0.25">
      <c r="A18" s="82" t="s">
        <v>141</v>
      </c>
      <c r="B18" s="50" t="s">
        <v>52</v>
      </c>
      <c r="C18" s="51" t="s">
        <v>142</v>
      </c>
      <c r="D18" s="70">
        <v>3.2</v>
      </c>
      <c r="E18" s="96">
        <v>0</v>
      </c>
      <c r="F18" s="142">
        <f t="shared" si="1"/>
        <v>0</v>
      </c>
      <c r="G18" s="165">
        <f>D18-E18</f>
        <v>3.2</v>
      </c>
    </row>
    <row r="19" spans="1:7" ht="25.5" customHeight="1" x14ac:dyDescent="0.25">
      <c r="A19" s="80" t="s">
        <v>235</v>
      </c>
      <c r="B19" s="44" t="s">
        <v>53</v>
      </c>
      <c r="C19" s="45" t="s">
        <v>138</v>
      </c>
      <c r="D19" s="69">
        <f>D20+D27+D36</f>
        <v>2140.9</v>
      </c>
      <c r="E19" s="69">
        <f t="shared" ref="E19" si="6">E20+E27+E36</f>
        <v>663.73</v>
      </c>
      <c r="F19" s="142">
        <f t="shared" si="1"/>
        <v>31.002382175720488</v>
      </c>
      <c r="G19" s="166">
        <f>G20+G27+G36</f>
        <v>1477.17</v>
      </c>
    </row>
    <row r="20" spans="1:7" ht="15" customHeight="1" x14ac:dyDescent="0.25">
      <c r="A20" s="80" t="s">
        <v>143</v>
      </c>
      <c r="B20" s="44" t="s">
        <v>54</v>
      </c>
      <c r="C20" s="45" t="s">
        <v>138</v>
      </c>
      <c r="D20" s="69">
        <f>D21+D24</f>
        <v>212</v>
      </c>
      <c r="E20" s="69">
        <f t="shared" ref="E20:G20" si="7">E21+E24</f>
        <v>0</v>
      </c>
      <c r="F20" s="142">
        <f t="shared" si="1"/>
        <v>0</v>
      </c>
      <c r="G20" s="166">
        <f t="shared" si="7"/>
        <v>212</v>
      </c>
    </row>
    <row r="21" spans="1:7" ht="15" customHeight="1" x14ac:dyDescent="0.25">
      <c r="A21" s="80" t="s">
        <v>128</v>
      </c>
      <c r="B21" s="44" t="s">
        <v>129</v>
      </c>
      <c r="C21" s="45" t="s">
        <v>138</v>
      </c>
      <c r="D21" s="69">
        <f>D22</f>
        <v>180.2</v>
      </c>
      <c r="E21" s="69">
        <f t="shared" ref="E21:G22" si="8">E22</f>
        <v>0</v>
      </c>
      <c r="F21" s="142">
        <f t="shared" si="1"/>
        <v>0</v>
      </c>
      <c r="G21" s="166">
        <f t="shared" si="8"/>
        <v>180.2</v>
      </c>
    </row>
    <row r="22" spans="1:7" ht="15" customHeight="1" x14ac:dyDescent="0.25">
      <c r="A22" s="81" t="s">
        <v>139</v>
      </c>
      <c r="B22" s="44" t="s">
        <v>129</v>
      </c>
      <c r="C22" s="45" t="s">
        <v>140</v>
      </c>
      <c r="D22" s="69">
        <f>D23</f>
        <v>180.2</v>
      </c>
      <c r="E22" s="69">
        <f t="shared" si="8"/>
        <v>0</v>
      </c>
      <c r="F22" s="142">
        <f t="shared" si="1"/>
        <v>0</v>
      </c>
      <c r="G22" s="166">
        <f t="shared" si="8"/>
        <v>180.2</v>
      </c>
    </row>
    <row r="23" spans="1:7" ht="15" customHeight="1" x14ac:dyDescent="0.25">
      <c r="A23" s="82" t="s">
        <v>141</v>
      </c>
      <c r="B23" s="50" t="s">
        <v>129</v>
      </c>
      <c r="C23" s="51" t="s">
        <v>142</v>
      </c>
      <c r="D23" s="70">
        <v>180.2</v>
      </c>
      <c r="E23" s="70"/>
      <c r="F23" s="142">
        <f t="shared" si="1"/>
        <v>0</v>
      </c>
      <c r="G23" s="167">
        <f>D23-E23</f>
        <v>180.2</v>
      </c>
    </row>
    <row r="24" spans="1:7" ht="15.75" customHeight="1" x14ac:dyDescent="0.25">
      <c r="A24" s="80" t="s">
        <v>104</v>
      </c>
      <c r="B24" s="44" t="s">
        <v>59</v>
      </c>
      <c r="C24" s="45" t="s">
        <v>138</v>
      </c>
      <c r="D24" s="69">
        <f>D25</f>
        <v>31.8</v>
      </c>
      <c r="E24" s="69">
        <f t="shared" ref="E24:G25" si="9">E25</f>
        <v>0</v>
      </c>
      <c r="F24" s="142">
        <f t="shared" si="1"/>
        <v>0</v>
      </c>
      <c r="G24" s="166">
        <f t="shared" si="9"/>
        <v>31.8</v>
      </c>
    </row>
    <row r="25" spans="1:7" ht="15" customHeight="1" x14ac:dyDescent="0.25">
      <c r="A25" s="81" t="s">
        <v>139</v>
      </c>
      <c r="B25" s="44" t="s">
        <v>59</v>
      </c>
      <c r="C25" s="45" t="s">
        <v>140</v>
      </c>
      <c r="D25" s="69">
        <f>D26</f>
        <v>31.8</v>
      </c>
      <c r="E25" s="69">
        <f t="shared" si="9"/>
        <v>0</v>
      </c>
      <c r="F25" s="142">
        <f t="shared" si="1"/>
        <v>0</v>
      </c>
      <c r="G25" s="166">
        <f t="shared" si="9"/>
        <v>31.8</v>
      </c>
    </row>
    <row r="26" spans="1:7" ht="12.75" customHeight="1" x14ac:dyDescent="0.25">
      <c r="A26" s="82" t="s">
        <v>141</v>
      </c>
      <c r="B26" s="50" t="s">
        <v>59</v>
      </c>
      <c r="C26" s="51" t="s">
        <v>142</v>
      </c>
      <c r="D26" s="70">
        <v>31.8</v>
      </c>
      <c r="E26" s="70"/>
      <c r="F26" s="142">
        <f t="shared" si="1"/>
        <v>0</v>
      </c>
      <c r="G26" s="167">
        <f>D26-E26</f>
        <v>31.8</v>
      </c>
    </row>
    <row r="27" spans="1:7" ht="15" customHeight="1" x14ac:dyDescent="0.25">
      <c r="A27" s="80" t="s">
        <v>144</v>
      </c>
      <c r="B27" s="44" t="s">
        <v>55</v>
      </c>
      <c r="C27" s="45" t="s">
        <v>138</v>
      </c>
      <c r="D27" s="69">
        <f>D28+D33</f>
        <v>1339.4</v>
      </c>
      <c r="E27" s="69">
        <f t="shared" ref="E27:G27" si="10">E28+E33</f>
        <v>498.07</v>
      </c>
      <c r="F27" s="142">
        <f t="shared" si="1"/>
        <v>37.186053456771681</v>
      </c>
      <c r="G27" s="166">
        <f t="shared" si="10"/>
        <v>841.33000000000015</v>
      </c>
    </row>
    <row r="28" spans="1:7" ht="25.5" customHeight="1" x14ac:dyDescent="0.25">
      <c r="A28" s="80" t="s">
        <v>107</v>
      </c>
      <c r="B28" s="44" t="s">
        <v>56</v>
      </c>
      <c r="C28" s="45" t="s">
        <v>138</v>
      </c>
      <c r="D28" s="69">
        <f>D29+D31</f>
        <v>1176.4000000000001</v>
      </c>
      <c r="E28" s="69">
        <f t="shared" ref="E28:G28" si="11">E29+E31</f>
        <v>402.26</v>
      </c>
      <c r="F28" s="142">
        <f t="shared" si="1"/>
        <v>34.194151649098941</v>
      </c>
      <c r="G28" s="166">
        <f t="shared" si="11"/>
        <v>774.1400000000001</v>
      </c>
    </row>
    <row r="29" spans="1:7" ht="33.75" customHeight="1" x14ac:dyDescent="0.25">
      <c r="A29" s="81" t="s">
        <v>145</v>
      </c>
      <c r="B29" s="44" t="s">
        <v>56</v>
      </c>
      <c r="C29" s="45" t="s">
        <v>146</v>
      </c>
      <c r="D29" s="69">
        <f>D30</f>
        <v>1064.9000000000001</v>
      </c>
      <c r="E29" s="69">
        <f t="shared" ref="E29:G29" si="12">E30</f>
        <v>352.28</v>
      </c>
      <c r="F29" s="142">
        <f t="shared" si="1"/>
        <v>33.081040473283871</v>
      </c>
      <c r="G29" s="166">
        <f t="shared" si="12"/>
        <v>712.62000000000012</v>
      </c>
    </row>
    <row r="30" spans="1:7" ht="15" customHeight="1" x14ac:dyDescent="0.25">
      <c r="A30" s="82" t="s">
        <v>147</v>
      </c>
      <c r="B30" s="50" t="s">
        <v>56</v>
      </c>
      <c r="C30" s="51" t="s">
        <v>148</v>
      </c>
      <c r="D30" s="70">
        <v>1064.9000000000001</v>
      </c>
      <c r="E30" s="70">
        <v>352.28</v>
      </c>
      <c r="F30" s="142">
        <f t="shared" si="1"/>
        <v>33.081040473283871</v>
      </c>
      <c r="G30" s="167">
        <f>D30-E30</f>
        <v>712.62000000000012</v>
      </c>
    </row>
    <row r="31" spans="1:7" ht="15" customHeight="1" x14ac:dyDescent="0.25">
      <c r="A31" s="81" t="s">
        <v>139</v>
      </c>
      <c r="B31" s="44" t="s">
        <v>56</v>
      </c>
      <c r="C31" s="45" t="s">
        <v>140</v>
      </c>
      <c r="D31" s="69">
        <f>D32</f>
        <v>111.5</v>
      </c>
      <c r="E31" s="69">
        <f t="shared" ref="E31:G31" si="13">E32</f>
        <v>49.98</v>
      </c>
      <c r="F31" s="142">
        <f t="shared" si="1"/>
        <v>44.825112107623319</v>
      </c>
      <c r="G31" s="166">
        <f t="shared" si="13"/>
        <v>61.52</v>
      </c>
    </row>
    <row r="32" spans="1:7" ht="15" customHeight="1" x14ac:dyDescent="0.25">
      <c r="A32" s="82" t="s">
        <v>141</v>
      </c>
      <c r="B32" s="50" t="s">
        <v>56</v>
      </c>
      <c r="C32" s="51" t="s">
        <v>142</v>
      </c>
      <c r="D32" s="70">
        <v>111.5</v>
      </c>
      <c r="E32" s="70">
        <v>49.98</v>
      </c>
      <c r="F32" s="142">
        <f t="shared" si="1"/>
        <v>44.825112107623319</v>
      </c>
      <c r="G32" s="167">
        <f>D32-E32</f>
        <v>61.52</v>
      </c>
    </row>
    <row r="33" spans="1:7" ht="102.75" customHeight="1" x14ac:dyDescent="0.25">
      <c r="A33" s="80" t="s">
        <v>130</v>
      </c>
      <c r="B33" s="44" t="s">
        <v>131</v>
      </c>
      <c r="C33" s="45" t="s">
        <v>138</v>
      </c>
      <c r="D33" s="69">
        <f>D34</f>
        <v>163</v>
      </c>
      <c r="E33" s="69">
        <f t="shared" ref="E33:G34" si="14">E34</f>
        <v>95.81</v>
      </c>
      <c r="F33" s="142">
        <f t="shared" si="1"/>
        <v>58.779141104294474</v>
      </c>
      <c r="G33" s="166">
        <f t="shared" si="14"/>
        <v>67.19</v>
      </c>
    </row>
    <row r="34" spans="1:7" ht="35.25" customHeight="1" x14ac:dyDescent="0.25">
      <c r="A34" s="81" t="s">
        <v>145</v>
      </c>
      <c r="B34" s="44" t="s">
        <v>131</v>
      </c>
      <c r="C34" s="45" t="s">
        <v>146</v>
      </c>
      <c r="D34" s="69">
        <f>D35</f>
        <v>163</v>
      </c>
      <c r="E34" s="69">
        <f t="shared" si="14"/>
        <v>95.81</v>
      </c>
      <c r="F34" s="142">
        <f t="shared" si="1"/>
        <v>58.779141104294474</v>
      </c>
      <c r="G34" s="166">
        <f t="shared" si="14"/>
        <v>67.19</v>
      </c>
    </row>
    <row r="35" spans="1:7" ht="15" customHeight="1" x14ac:dyDescent="0.25">
      <c r="A35" s="82" t="s">
        <v>147</v>
      </c>
      <c r="B35" s="50" t="s">
        <v>131</v>
      </c>
      <c r="C35" s="51" t="s">
        <v>148</v>
      </c>
      <c r="D35" s="70">
        <v>163</v>
      </c>
      <c r="E35" s="70">
        <v>95.81</v>
      </c>
      <c r="F35" s="142">
        <f t="shared" si="1"/>
        <v>58.779141104294474</v>
      </c>
      <c r="G35" s="167">
        <f>D35-E35</f>
        <v>67.19</v>
      </c>
    </row>
    <row r="36" spans="1:7" ht="15" customHeight="1" x14ac:dyDescent="0.25">
      <c r="A36" s="80" t="s">
        <v>149</v>
      </c>
      <c r="B36" s="44" t="s">
        <v>57</v>
      </c>
      <c r="C36" s="45" t="s">
        <v>138</v>
      </c>
      <c r="D36" s="69">
        <f>D37+D44</f>
        <v>589.5</v>
      </c>
      <c r="E36" s="69">
        <f t="shared" ref="E36:G36" si="15">E37+E44</f>
        <v>165.66</v>
      </c>
      <c r="F36" s="142">
        <f t="shared" si="1"/>
        <v>28.101781170483459</v>
      </c>
      <c r="G36" s="166">
        <f t="shared" si="15"/>
        <v>423.84000000000003</v>
      </c>
    </row>
    <row r="37" spans="1:7" ht="24.75" customHeight="1" x14ac:dyDescent="0.25">
      <c r="A37" s="80" t="s">
        <v>107</v>
      </c>
      <c r="B37" s="44" t="s">
        <v>58</v>
      </c>
      <c r="C37" s="45" t="s">
        <v>138</v>
      </c>
      <c r="D37" s="69">
        <f>D38+D40+D42</f>
        <v>345</v>
      </c>
      <c r="E37" s="69">
        <f t="shared" ref="E37:G37" si="16">E38+E40+E42</f>
        <v>136.85</v>
      </c>
      <c r="F37" s="142">
        <f t="shared" si="1"/>
        <v>39.666666666666664</v>
      </c>
      <c r="G37" s="121">
        <f t="shared" si="16"/>
        <v>208.15000000000003</v>
      </c>
    </row>
    <row r="38" spans="1:7" ht="24.75" customHeight="1" x14ac:dyDescent="0.25">
      <c r="A38" s="81" t="s">
        <v>145</v>
      </c>
      <c r="B38" s="44" t="s">
        <v>58</v>
      </c>
      <c r="C38" s="45" t="s">
        <v>146</v>
      </c>
      <c r="D38" s="69">
        <f>D39</f>
        <v>207.8</v>
      </c>
      <c r="E38" s="69">
        <f t="shared" ref="E38:G38" si="17">E39</f>
        <v>81.67</v>
      </c>
      <c r="F38" s="142">
        <f t="shared" si="1"/>
        <v>39.302213666987484</v>
      </c>
      <c r="G38" s="166">
        <f t="shared" si="17"/>
        <v>126.13000000000001</v>
      </c>
    </row>
    <row r="39" spans="1:7" ht="15" customHeight="1" x14ac:dyDescent="0.25">
      <c r="A39" s="82" t="s">
        <v>147</v>
      </c>
      <c r="B39" s="50" t="s">
        <v>58</v>
      </c>
      <c r="C39" s="51" t="s">
        <v>148</v>
      </c>
      <c r="D39" s="70">
        <v>207.8</v>
      </c>
      <c r="E39" s="70">
        <v>81.67</v>
      </c>
      <c r="F39" s="142">
        <f t="shared" si="1"/>
        <v>39.302213666987484</v>
      </c>
      <c r="G39" s="167">
        <f>D39-E39</f>
        <v>126.13000000000001</v>
      </c>
    </row>
    <row r="40" spans="1:7" ht="15" customHeight="1" x14ac:dyDescent="0.25">
      <c r="A40" s="81" t="s">
        <v>139</v>
      </c>
      <c r="B40" s="44" t="s">
        <v>58</v>
      </c>
      <c r="C40" s="45" t="s">
        <v>140</v>
      </c>
      <c r="D40" s="69">
        <f>D41</f>
        <v>109</v>
      </c>
      <c r="E40" s="69">
        <f t="shared" ref="E40:G40" si="18">E41</f>
        <v>47.03</v>
      </c>
      <c r="F40" s="142">
        <f t="shared" si="1"/>
        <v>43.146788990825691</v>
      </c>
      <c r="G40" s="166">
        <f t="shared" si="18"/>
        <v>61.97</v>
      </c>
    </row>
    <row r="41" spans="1:7" ht="15" customHeight="1" x14ac:dyDescent="0.25">
      <c r="A41" s="82" t="s">
        <v>141</v>
      </c>
      <c r="B41" s="50" t="s">
        <v>58</v>
      </c>
      <c r="C41" s="51" t="s">
        <v>142</v>
      </c>
      <c r="D41" s="70">
        <v>109</v>
      </c>
      <c r="E41" s="70">
        <v>47.03</v>
      </c>
      <c r="F41" s="142">
        <f t="shared" si="1"/>
        <v>43.146788990825691</v>
      </c>
      <c r="G41" s="167">
        <f>D41-E41</f>
        <v>61.97</v>
      </c>
    </row>
    <row r="42" spans="1:7" ht="15" customHeight="1" x14ac:dyDescent="0.25">
      <c r="A42" s="39" t="s">
        <v>153</v>
      </c>
      <c r="B42" s="44" t="s">
        <v>58</v>
      </c>
      <c r="C42" s="45">
        <v>800</v>
      </c>
      <c r="D42" s="70">
        <f>D43</f>
        <v>28.2</v>
      </c>
      <c r="E42" s="70">
        <f t="shared" ref="E42:G42" si="19">E43</f>
        <v>8.15</v>
      </c>
      <c r="F42" s="142">
        <f t="shared" si="1"/>
        <v>28.900709219858157</v>
      </c>
      <c r="G42" s="120">
        <f t="shared" si="19"/>
        <v>20.049999999999997</v>
      </c>
    </row>
    <row r="43" spans="1:7" ht="15" customHeight="1" x14ac:dyDescent="0.25">
      <c r="A43" s="40" t="s">
        <v>245</v>
      </c>
      <c r="B43" s="50" t="s">
        <v>58</v>
      </c>
      <c r="C43" s="51">
        <v>830</v>
      </c>
      <c r="D43" s="70">
        <v>28.2</v>
      </c>
      <c r="E43" s="70">
        <v>8.15</v>
      </c>
      <c r="F43" s="142">
        <f t="shared" si="1"/>
        <v>28.900709219858157</v>
      </c>
      <c r="G43" s="120">
        <f>D43-E43</f>
        <v>20.049999999999997</v>
      </c>
    </row>
    <row r="44" spans="1:7" ht="101.25" customHeight="1" x14ac:dyDescent="0.25">
      <c r="A44" s="80" t="s">
        <v>130</v>
      </c>
      <c r="B44" s="44" t="s">
        <v>132</v>
      </c>
      <c r="C44" s="45" t="s">
        <v>138</v>
      </c>
      <c r="D44" s="69">
        <f>D45</f>
        <v>244.5</v>
      </c>
      <c r="E44" s="69">
        <f t="shared" ref="E44:G45" si="20">E45</f>
        <v>28.81</v>
      </c>
      <c r="F44" s="142">
        <f t="shared" si="1"/>
        <v>11.78323108384458</v>
      </c>
      <c r="G44" s="166">
        <f t="shared" si="20"/>
        <v>215.69</v>
      </c>
    </row>
    <row r="45" spans="1:7" ht="37.5" customHeight="1" x14ac:dyDescent="0.25">
      <c r="A45" s="81" t="s">
        <v>145</v>
      </c>
      <c r="B45" s="44" t="s">
        <v>132</v>
      </c>
      <c r="C45" s="45" t="s">
        <v>146</v>
      </c>
      <c r="D45" s="69">
        <f>D46</f>
        <v>244.5</v>
      </c>
      <c r="E45" s="69">
        <f t="shared" si="20"/>
        <v>28.81</v>
      </c>
      <c r="F45" s="142">
        <f t="shared" si="1"/>
        <v>11.78323108384458</v>
      </c>
      <c r="G45" s="166">
        <f t="shared" si="20"/>
        <v>215.69</v>
      </c>
    </row>
    <row r="46" spans="1:7" ht="15" customHeight="1" x14ac:dyDescent="0.25">
      <c r="A46" s="82" t="s">
        <v>147</v>
      </c>
      <c r="B46" s="50" t="s">
        <v>132</v>
      </c>
      <c r="C46" s="51" t="s">
        <v>148</v>
      </c>
      <c r="D46" s="70">
        <v>244.5</v>
      </c>
      <c r="E46" s="70">
        <v>28.81</v>
      </c>
      <c r="F46" s="142">
        <f t="shared" si="1"/>
        <v>11.78323108384458</v>
      </c>
      <c r="G46" s="167">
        <f>D46-E46</f>
        <v>215.69</v>
      </c>
    </row>
    <row r="47" spans="1:7" ht="23.25" customHeight="1" x14ac:dyDescent="0.25">
      <c r="A47" s="80" t="s">
        <v>236</v>
      </c>
      <c r="B47" s="44" t="s">
        <v>63</v>
      </c>
      <c r="C47" s="45" t="s">
        <v>138</v>
      </c>
      <c r="D47" s="69">
        <f>D48</f>
        <v>3809.7999999999997</v>
      </c>
      <c r="E47" s="69">
        <f t="shared" ref="E47:G48" si="21">E48</f>
        <v>1645.1499999999999</v>
      </c>
      <c r="F47" s="142">
        <f t="shared" si="1"/>
        <v>43.182056800881938</v>
      </c>
      <c r="G47" s="166">
        <f t="shared" si="21"/>
        <v>2164.6499999999996</v>
      </c>
    </row>
    <row r="48" spans="1:7" ht="15" customHeight="1" x14ac:dyDescent="0.25">
      <c r="A48" s="80" t="s">
        <v>150</v>
      </c>
      <c r="B48" s="44" t="s">
        <v>64</v>
      </c>
      <c r="C48" s="45" t="s">
        <v>138</v>
      </c>
      <c r="D48" s="69">
        <f>D49</f>
        <v>3809.7999999999997</v>
      </c>
      <c r="E48" s="69">
        <f t="shared" si="21"/>
        <v>1645.1499999999999</v>
      </c>
      <c r="F48" s="142">
        <f t="shared" si="1"/>
        <v>43.182056800881938</v>
      </c>
      <c r="G48" s="166">
        <f t="shared" si="21"/>
        <v>2164.6499999999996</v>
      </c>
    </row>
    <row r="49" spans="1:7" ht="26.25" customHeight="1" x14ac:dyDescent="0.25">
      <c r="A49" s="80" t="s">
        <v>107</v>
      </c>
      <c r="B49" s="44" t="s">
        <v>65</v>
      </c>
      <c r="C49" s="45" t="s">
        <v>138</v>
      </c>
      <c r="D49" s="69">
        <f>D50+D52+D54</f>
        <v>3809.7999999999997</v>
      </c>
      <c r="E49" s="69">
        <f>E50+E52+E54</f>
        <v>1645.1499999999999</v>
      </c>
      <c r="F49" s="142">
        <f t="shared" si="1"/>
        <v>43.182056800881938</v>
      </c>
      <c r="G49" s="166">
        <f>G50+G52+G54</f>
        <v>2164.6499999999996</v>
      </c>
    </row>
    <row r="50" spans="1:7" ht="35.25" customHeight="1" x14ac:dyDescent="0.25">
      <c r="A50" s="81" t="s">
        <v>145</v>
      </c>
      <c r="B50" s="44" t="s">
        <v>65</v>
      </c>
      <c r="C50" s="45" t="s">
        <v>146</v>
      </c>
      <c r="D50" s="69">
        <f>D51</f>
        <v>3180.7</v>
      </c>
      <c r="E50" s="69">
        <f t="shared" ref="E50:G50" si="22">E51</f>
        <v>1590.12</v>
      </c>
      <c r="F50" s="172">
        <f t="shared" si="22"/>
        <v>49.992768887351843</v>
      </c>
      <c r="G50" s="69">
        <f t="shared" si="22"/>
        <v>1590.58</v>
      </c>
    </row>
    <row r="51" spans="1:7" ht="15" customHeight="1" x14ac:dyDescent="0.25">
      <c r="A51" s="82" t="s">
        <v>147</v>
      </c>
      <c r="B51" s="50" t="s">
        <v>65</v>
      </c>
      <c r="C51" s="51" t="s">
        <v>148</v>
      </c>
      <c r="D51" s="70">
        <v>3180.7</v>
      </c>
      <c r="E51" s="70">
        <v>1590.12</v>
      </c>
      <c r="F51" s="142">
        <f t="shared" si="1"/>
        <v>49.992768887351843</v>
      </c>
      <c r="G51" s="167">
        <f>D51-E51</f>
        <v>1590.58</v>
      </c>
    </row>
    <row r="52" spans="1:7" ht="15" customHeight="1" x14ac:dyDescent="0.25">
      <c r="A52" s="81" t="s">
        <v>139</v>
      </c>
      <c r="B52" s="44" t="s">
        <v>65</v>
      </c>
      <c r="C52" s="45" t="s">
        <v>140</v>
      </c>
      <c r="D52" s="69">
        <f>D53</f>
        <v>627.1</v>
      </c>
      <c r="E52" s="69">
        <f t="shared" ref="E52:G52" si="23">E53</f>
        <v>54.36</v>
      </c>
      <c r="F52" s="142">
        <f t="shared" si="1"/>
        <v>8.6684739276032534</v>
      </c>
      <c r="G52" s="166">
        <f t="shared" si="23"/>
        <v>572.74</v>
      </c>
    </row>
    <row r="53" spans="1:7" ht="12.75" customHeight="1" x14ac:dyDescent="0.25">
      <c r="A53" s="82" t="s">
        <v>141</v>
      </c>
      <c r="B53" s="50" t="s">
        <v>65</v>
      </c>
      <c r="C53" s="51" t="s">
        <v>142</v>
      </c>
      <c r="D53" s="70">
        <v>627.1</v>
      </c>
      <c r="E53" s="70">
        <v>54.36</v>
      </c>
      <c r="F53" s="142">
        <f t="shared" si="1"/>
        <v>8.6684739276032534</v>
      </c>
      <c r="G53" s="167">
        <f>D53-E53</f>
        <v>572.74</v>
      </c>
    </row>
    <row r="54" spans="1:7" ht="15" customHeight="1" x14ac:dyDescent="0.25">
      <c r="A54" s="81" t="s">
        <v>153</v>
      </c>
      <c r="B54" s="44" t="s">
        <v>65</v>
      </c>
      <c r="C54" s="45" t="s">
        <v>154</v>
      </c>
      <c r="D54" s="69">
        <f>D55</f>
        <v>2</v>
      </c>
      <c r="E54" s="69">
        <f t="shared" ref="E54:G54" si="24">E55</f>
        <v>0.67</v>
      </c>
      <c r="F54" s="142">
        <f t="shared" si="1"/>
        <v>33.5</v>
      </c>
      <c r="G54" s="166">
        <f t="shared" si="24"/>
        <v>1.33</v>
      </c>
    </row>
    <row r="55" spans="1:7" ht="15" customHeight="1" x14ac:dyDescent="0.25">
      <c r="A55" s="82" t="s">
        <v>155</v>
      </c>
      <c r="B55" s="50" t="s">
        <v>65</v>
      </c>
      <c r="C55" s="51" t="s">
        <v>156</v>
      </c>
      <c r="D55" s="70">
        <v>2</v>
      </c>
      <c r="E55" s="70">
        <v>0.67</v>
      </c>
      <c r="F55" s="142">
        <f t="shared" si="1"/>
        <v>33.5</v>
      </c>
      <c r="G55" s="167">
        <f>D55-E55</f>
        <v>1.33</v>
      </c>
    </row>
    <row r="56" spans="1:7" ht="23.25" customHeight="1" x14ac:dyDescent="0.25">
      <c r="A56" s="80" t="s">
        <v>198</v>
      </c>
      <c r="B56" s="44" t="s">
        <v>157</v>
      </c>
      <c r="C56" s="45" t="s">
        <v>138</v>
      </c>
      <c r="D56" s="69">
        <f>D57</f>
        <v>56.7</v>
      </c>
      <c r="E56" s="69">
        <f t="shared" ref="E56:G56" si="25">E57</f>
        <v>9.14</v>
      </c>
      <c r="F56" s="142">
        <f t="shared" si="1"/>
        <v>16.119929453262788</v>
      </c>
      <c r="G56" s="166">
        <f t="shared" si="25"/>
        <v>47.56</v>
      </c>
    </row>
    <row r="57" spans="1:7" ht="15" customHeight="1" x14ac:dyDescent="0.25">
      <c r="A57" s="80" t="s">
        <v>158</v>
      </c>
      <c r="B57" s="44" t="s">
        <v>159</v>
      </c>
      <c r="C57" s="45" t="s">
        <v>138</v>
      </c>
      <c r="D57" s="69">
        <f>D58+D61</f>
        <v>56.7</v>
      </c>
      <c r="E57" s="69">
        <f t="shared" ref="E57:G57" si="26">E58+E61</f>
        <v>9.14</v>
      </c>
      <c r="F57" s="142">
        <f t="shared" si="1"/>
        <v>16.119929453262788</v>
      </c>
      <c r="G57" s="166">
        <f t="shared" si="26"/>
        <v>47.56</v>
      </c>
    </row>
    <row r="58" spans="1:7" ht="46.5" customHeight="1" x14ac:dyDescent="0.25">
      <c r="A58" s="80" t="s">
        <v>116</v>
      </c>
      <c r="B58" s="44" t="s">
        <v>117</v>
      </c>
      <c r="C58" s="45" t="s">
        <v>138</v>
      </c>
      <c r="D58" s="69">
        <f>D59</f>
        <v>35</v>
      </c>
      <c r="E58" s="69">
        <f t="shared" ref="E58:G59" si="27">E59</f>
        <v>9.14</v>
      </c>
      <c r="F58" s="142">
        <f t="shared" si="1"/>
        <v>26.114285714285717</v>
      </c>
      <c r="G58" s="166">
        <f t="shared" si="27"/>
        <v>25.86</v>
      </c>
    </row>
    <row r="59" spans="1:7" ht="34.5" customHeight="1" x14ac:dyDescent="0.25">
      <c r="A59" s="81" t="s">
        <v>145</v>
      </c>
      <c r="B59" s="44" t="s">
        <v>117</v>
      </c>
      <c r="C59" s="45" t="s">
        <v>146</v>
      </c>
      <c r="D59" s="69">
        <f>D60</f>
        <v>35</v>
      </c>
      <c r="E59" s="69">
        <f t="shared" si="27"/>
        <v>9.14</v>
      </c>
      <c r="F59" s="142">
        <f t="shared" si="1"/>
        <v>26.114285714285717</v>
      </c>
      <c r="G59" s="166">
        <f t="shared" si="27"/>
        <v>25.86</v>
      </c>
    </row>
    <row r="60" spans="1:7" ht="15" customHeight="1" x14ac:dyDescent="0.25">
      <c r="A60" s="82" t="s">
        <v>147</v>
      </c>
      <c r="B60" s="50" t="s">
        <v>117</v>
      </c>
      <c r="C60" s="51" t="s">
        <v>148</v>
      </c>
      <c r="D60" s="70">
        <v>35</v>
      </c>
      <c r="E60" s="70">
        <v>9.14</v>
      </c>
      <c r="F60" s="142">
        <f t="shared" si="1"/>
        <v>26.114285714285717</v>
      </c>
      <c r="G60" s="167">
        <f>D60-E60</f>
        <v>25.86</v>
      </c>
    </row>
    <row r="61" spans="1:7" ht="12" customHeight="1" x14ac:dyDescent="0.25">
      <c r="A61" s="80" t="s">
        <v>104</v>
      </c>
      <c r="B61" s="44" t="s">
        <v>209</v>
      </c>
      <c r="C61" s="45" t="s">
        <v>138</v>
      </c>
      <c r="D61" s="69">
        <f>D62</f>
        <v>21.7</v>
      </c>
      <c r="E61" s="69">
        <f t="shared" ref="E61:G62" si="28">E62</f>
        <v>0</v>
      </c>
      <c r="F61" s="142">
        <f t="shared" si="1"/>
        <v>0</v>
      </c>
      <c r="G61" s="166">
        <f t="shared" si="28"/>
        <v>21.7</v>
      </c>
    </row>
    <row r="62" spans="1:7" ht="34.5" customHeight="1" x14ac:dyDescent="0.25">
      <c r="A62" s="81" t="s">
        <v>145</v>
      </c>
      <c r="B62" s="44" t="s">
        <v>209</v>
      </c>
      <c r="C62" s="45" t="s">
        <v>146</v>
      </c>
      <c r="D62" s="69">
        <f>D63</f>
        <v>21.7</v>
      </c>
      <c r="E62" s="69">
        <f t="shared" si="28"/>
        <v>0</v>
      </c>
      <c r="F62" s="142">
        <f t="shared" si="1"/>
        <v>0</v>
      </c>
      <c r="G62" s="166">
        <f t="shared" si="28"/>
        <v>21.7</v>
      </c>
    </row>
    <row r="63" spans="1:7" ht="15" customHeight="1" x14ac:dyDescent="0.25">
      <c r="A63" s="82" t="s">
        <v>147</v>
      </c>
      <c r="B63" s="50" t="s">
        <v>209</v>
      </c>
      <c r="C63" s="51" t="s">
        <v>148</v>
      </c>
      <c r="D63" s="70">
        <v>21.7</v>
      </c>
      <c r="E63" s="70">
        <v>0</v>
      </c>
      <c r="F63" s="142">
        <f t="shared" si="1"/>
        <v>0</v>
      </c>
      <c r="G63" s="167">
        <f>D63-E63</f>
        <v>21.7</v>
      </c>
    </row>
    <row r="64" spans="1:7" ht="26.25" customHeight="1" x14ac:dyDescent="0.25">
      <c r="A64" s="80" t="s">
        <v>233</v>
      </c>
      <c r="B64" s="44" t="s">
        <v>160</v>
      </c>
      <c r="C64" s="45" t="s">
        <v>138</v>
      </c>
      <c r="D64" s="69">
        <f>D65+D72+D78+D82</f>
        <v>808.31</v>
      </c>
      <c r="E64" s="69">
        <f>E65+E72+E78+E82</f>
        <v>180.96</v>
      </c>
      <c r="F64" s="142">
        <f t="shared" si="1"/>
        <v>22.387450359391821</v>
      </c>
      <c r="G64" s="168">
        <f>G65+G72+G78+G82</f>
        <v>627.34999999999991</v>
      </c>
    </row>
    <row r="65" spans="1:7" ht="27" customHeight="1" x14ac:dyDescent="0.25">
      <c r="A65" s="80" t="s">
        <v>161</v>
      </c>
      <c r="B65" s="44" t="s">
        <v>162</v>
      </c>
      <c r="C65" s="45" t="s">
        <v>138</v>
      </c>
      <c r="D65" s="69">
        <f>D69+D66</f>
        <v>287.58999999999997</v>
      </c>
      <c r="E65" s="69">
        <f t="shared" ref="E65" si="29">E69+E66</f>
        <v>0</v>
      </c>
      <c r="F65" s="142">
        <f t="shared" si="1"/>
        <v>0</v>
      </c>
      <c r="G65" s="166">
        <f>G69+G66</f>
        <v>287.58999999999997</v>
      </c>
    </row>
    <row r="66" spans="1:7" ht="62.25" customHeight="1" x14ac:dyDescent="0.25">
      <c r="A66" s="55" t="s">
        <v>246</v>
      </c>
      <c r="B66" s="44">
        <v>1215430</v>
      </c>
      <c r="C66" s="45"/>
      <c r="D66" s="69">
        <f>D67</f>
        <v>273.19</v>
      </c>
      <c r="E66" s="69">
        <f t="shared" ref="E66:G67" si="30">E67</f>
        <v>0</v>
      </c>
      <c r="F66" s="142">
        <f t="shared" si="1"/>
        <v>0</v>
      </c>
      <c r="G66" s="166">
        <f t="shared" si="30"/>
        <v>273.19</v>
      </c>
    </row>
    <row r="67" spans="1:7" ht="41.25" customHeight="1" x14ac:dyDescent="0.25">
      <c r="A67" s="55" t="s">
        <v>139</v>
      </c>
      <c r="B67" s="44">
        <v>1215430</v>
      </c>
      <c r="C67" s="45">
        <v>200</v>
      </c>
      <c r="D67" s="69">
        <f>D68</f>
        <v>273.19</v>
      </c>
      <c r="E67" s="69">
        <f t="shared" si="30"/>
        <v>0</v>
      </c>
      <c r="F67" s="142">
        <f t="shared" si="1"/>
        <v>0</v>
      </c>
      <c r="G67" s="166">
        <f t="shared" si="30"/>
        <v>273.19</v>
      </c>
    </row>
    <row r="68" spans="1:7" ht="28.5" customHeight="1" x14ac:dyDescent="0.25">
      <c r="A68" s="56" t="s">
        <v>141</v>
      </c>
      <c r="B68" s="50">
        <v>1215430</v>
      </c>
      <c r="C68" s="51">
        <v>240</v>
      </c>
      <c r="D68" s="69">
        <v>273.19</v>
      </c>
      <c r="E68" s="69">
        <v>0</v>
      </c>
      <c r="F68" s="142">
        <f t="shared" si="1"/>
        <v>0</v>
      </c>
      <c r="G68" s="166">
        <f>D68-E68</f>
        <v>273.19</v>
      </c>
    </row>
    <row r="69" spans="1:7" ht="15" customHeight="1" x14ac:dyDescent="0.25">
      <c r="A69" s="80" t="s">
        <v>122</v>
      </c>
      <c r="B69" s="44" t="s">
        <v>123</v>
      </c>
      <c r="C69" s="45" t="s">
        <v>138</v>
      </c>
      <c r="D69" s="69">
        <f>D70</f>
        <v>14.4</v>
      </c>
      <c r="E69" s="69">
        <f t="shared" ref="E69:G70" si="31">E70</f>
        <v>0</v>
      </c>
      <c r="F69" s="142">
        <f t="shared" si="1"/>
        <v>0</v>
      </c>
      <c r="G69" s="169">
        <f t="shared" si="31"/>
        <v>14.4</v>
      </c>
    </row>
    <row r="70" spans="1:7" ht="15" customHeight="1" x14ac:dyDescent="0.25">
      <c r="A70" s="81" t="s">
        <v>139</v>
      </c>
      <c r="B70" s="44" t="s">
        <v>123</v>
      </c>
      <c r="C70" s="45" t="s">
        <v>140</v>
      </c>
      <c r="D70" s="69">
        <f>D71</f>
        <v>14.4</v>
      </c>
      <c r="E70" s="69">
        <f t="shared" si="31"/>
        <v>0</v>
      </c>
      <c r="F70" s="142">
        <f t="shared" si="1"/>
        <v>0</v>
      </c>
      <c r="G70" s="166">
        <f t="shared" si="31"/>
        <v>14.4</v>
      </c>
    </row>
    <row r="71" spans="1:7" ht="15" customHeight="1" x14ac:dyDescent="0.25">
      <c r="A71" s="82" t="s">
        <v>141</v>
      </c>
      <c r="B71" s="50" t="s">
        <v>123</v>
      </c>
      <c r="C71" s="51" t="s">
        <v>142</v>
      </c>
      <c r="D71" s="70">
        <v>14.4</v>
      </c>
      <c r="E71" s="70">
        <v>0</v>
      </c>
      <c r="F71" s="142">
        <f t="shared" ref="F71:F134" si="32">E71/D71*100</f>
        <v>0</v>
      </c>
      <c r="G71" s="167">
        <f>D71-E71</f>
        <v>14.4</v>
      </c>
    </row>
    <row r="72" spans="1:7" ht="15" customHeight="1" x14ac:dyDescent="0.25">
      <c r="A72" s="80" t="s">
        <v>163</v>
      </c>
      <c r="B72" s="44" t="s">
        <v>164</v>
      </c>
      <c r="C72" s="45" t="s">
        <v>138</v>
      </c>
      <c r="D72" s="69">
        <f>D73</f>
        <v>440.71999999999997</v>
      </c>
      <c r="E72" s="69">
        <f>E73</f>
        <v>143.46</v>
      </c>
      <c r="F72" s="142">
        <f t="shared" si="32"/>
        <v>32.551279724087863</v>
      </c>
      <c r="G72" s="166">
        <f t="shared" ref="E72:G74" si="33">G73</f>
        <v>297.26</v>
      </c>
    </row>
    <row r="73" spans="1:7" ht="34.5" customHeight="1" x14ac:dyDescent="0.25">
      <c r="A73" s="80" t="s">
        <v>234</v>
      </c>
      <c r="B73" s="44" t="s">
        <v>88</v>
      </c>
      <c r="C73" s="45" t="s">
        <v>138</v>
      </c>
      <c r="D73" s="69">
        <f>D74+D76</f>
        <v>440.71999999999997</v>
      </c>
      <c r="E73" s="69">
        <f t="shared" ref="E73" si="34">E74+E76</f>
        <v>143.46</v>
      </c>
      <c r="F73" s="142">
        <f t="shared" si="32"/>
        <v>32.551279724087863</v>
      </c>
      <c r="G73" s="166">
        <f>G74+G76</f>
        <v>297.26</v>
      </c>
    </row>
    <row r="74" spans="1:7" ht="15" customHeight="1" x14ac:dyDescent="0.25">
      <c r="A74" s="81" t="s">
        <v>139</v>
      </c>
      <c r="B74" s="44" t="s">
        <v>88</v>
      </c>
      <c r="C74" s="45" t="s">
        <v>140</v>
      </c>
      <c r="D74" s="69">
        <f>D75</f>
        <v>372.95</v>
      </c>
      <c r="E74" s="69">
        <f t="shared" si="33"/>
        <v>143.46</v>
      </c>
      <c r="F74" s="142">
        <f t="shared" si="32"/>
        <v>38.46628234347768</v>
      </c>
      <c r="G74" s="166">
        <f t="shared" si="33"/>
        <v>229.48999999999998</v>
      </c>
    </row>
    <row r="75" spans="1:7" ht="15" customHeight="1" x14ac:dyDescent="0.25">
      <c r="A75" s="82" t="s">
        <v>141</v>
      </c>
      <c r="B75" s="50" t="s">
        <v>88</v>
      </c>
      <c r="C75" s="51" t="s">
        <v>142</v>
      </c>
      <c r="D75" s="70">
        <v>372.95</v>
      </c>
      <c r="E75" s="70">
        <v>143.46</v>
      </c>
      <c r="F75" s="142">
        <f t="shared" si="32"/>
        <v>38.46628234347768</v>
      </c>
      <c r="G75" s="167">
        <f>D75-E75</f>
        <v>229.48999999999998</v>
      </c>
    </row>
    <row r="76" spans="1:7" ht="24.75" customHeight="1" x14ac:dyDescent="0.25">
      <c r="A76" s="39" t="s">
        <v>241</v>
      </c>
      <c r="B76" s="44" t="s">
        <v>88</v>
      </c>
      <c r="C76" s="45">
        <v>600</v>
      </c>
      <c r="D76" s="70">
        <f>D77</f>
        <v>67.77</v>
      </c>
      <c r="E76" s="70">
        <f t="shared" ref="E76:G76" si="35">E77</f>
        <v>0</v>
      </c>
      <c r="F76" s="142">
        <f t="shared" si="32"/>
        <v>0</v>
      </c>
      <c r="G76" s="167">
        <f t="shared" si="35"/>
        <v>67.77</v>
      </c>
    </row>
    <row r="77" spans="1:7" ht="23.25" customHeight="1" x14ac:dyDescent="0.25">
      <c r="A77" s="40" t="s">
        <v>242</v>
      </c>
      <c r="B77" s="50" t="s">
        <v>88</v>
      </c>
      <c r="C77" s="51">
        <v>630</v>
      </c>
      <c r="D77" s="70">
        <v>67.77</v>
      </c>
      <c r="E77" s="70">
        <v>0</v>
      </c>
      <c r="F77" s="142">
        <f t="shared" si="32"/>
        <v>0</v>
      </c>
      <c r="G77" s="167">
        <f>D77-E77</f>
        <v>67.77</v>
      </c>
    </row>
    <row r="78" spans="1:7" ht="24" customHeight="1" x14ac:dyDescent="0.25">
      <c r="A78" s="80" t="s">
        <v>165</v>
      </c>
      <c r="B78" s="44" t="s">
        <v>166</v>
      </c>
      <c r="C78" s="45" t="s">
        <v>138</v>
      </c>
      <c r="D78" s="69">
        <f>D79</f>
        <v>10</v>
      </c>
      <c r="E78" s="69">
        <f t="shared" ref="E78:G80" si="36">E79</f>
        <v>0</v>
      </c>
      <c r="F78" s="142">
        <f t="shared" si="32"/>
        <v>0</v>
      </c>
      <c r="G78" s="166">
        <f t="shared" si="36"/>
        <v>10</v>
      </c>
    </row>
    <row r="79" spans="1:7" ht="35.25" customHeight="1" x14ac:dyDescent="0.25">
      <c r="A79" s="80" t="s">
        <v>234</v>
      </c>
      <c r="B79" s="44" t="s">
        <v>89</v>
      </c>
      <c r="C79" s="45" t="s">
        <v>138</v>
      </c>
      <c r="D79" s="69">
        <f>D80</f>
        <v>10</v>
      </c>
      <c r="E79" s="69">
        <f t="shared" si="36"/>
        <v>0</v>
      </c>
      <c r="F79" s="142">
        <f t="shared" si="32"/>
        <v>0</v>
      </c>
      <c r="G79" s="166">
        <f t="shared" si="36"/>
        <v>10</v>
      </c>
    </row>
    <row r="80" spans="1:7" ht="15" customHeight="1" x14ac:dyDescent="0.25">
      <c r="A80" s="99" t="s">
        <v>139</v>
      </c>
      <c r="B80" s="44" t="s">
        <v>89</v>
      </c>
      <c r="C80" s="45" t="s">
        <v>140</v>
      </c>
      <c r="D80" s="69">
        <f>D81</f>
        <v>10</v>
      </c>
      <c r="E80" s="69">
        <f t="shared" si="36"/>
        <v>0</v>
      </c>
      <c r="F80" s="142">
        <f t="shared" si="32"/>
        <v>0</v>
      </c>
      <c r="G80" s="166">
        <f t="shared" si="36"/>
        <v>10</v>
      </c>
    </row>
    <row r="81" spans="1:7" ht="34.5" customHeight="1" x14ac:dyDescent="0.25">
      <c r="A81" s="82" t="s">
        <v>141</v>
      </c>
      <c r="B81" s="50" t="s">
        <v>89</v>
      </c>
      <c r="C81" s="51" t="s">
        <v>142</v>
      </c>
      <c r="D81" s="70">
        <v>10</v>
      </c>
      <c r="E81" s="70">
        <v>0</v>
      </c>
      <c r="F81" s="142">
        <f t="shared" si="32"/>
        <v>0</v>
      </c>
      <c r="G81" s="167">
        <f>D81-E81</f>
        <v>10</v>
      </c>
    </row>
    <row r="82" spans="1:7" ht="15" customHeight="1" x14ac:dyDescent="0.25">
      <c r="A82" s="80" t="s">
        <v>167</v>
      </c>
      <c r="B82" s="44" t="s">
        <v>168</v>
      </c>
      <c r="C82" s="45" t="s">
        <v>138</v>
      </c>
      <c r="D82" s="69">
        <f>D83</f>
        <v>70</v>
      </c>
      <c r="E82" s="69">
        <f t="shared" ref="E82:G84" si="37">E83</f>
        <v>37.5</v>
      </c>
      <c r="F82" s="142">
        <f t="shared" si="32"/>
        <v>53.571428571428569</v>
      </c>
      <c r="G82" s="166">
        <f t="shared" si="37"/>
        <v>32.5</v>
      </c>
    </row>
    <row r="83" spans="1:7" ht="37.5" customHeight="1" x14ac:dyDescent="0.25">
      <c r="A83" s="80" t="s">
        <v>237</v>
      </c>
      <c r="B83" s="44" t="s">
        <v>87</v>
      </c>
      <c r="C83" s="45" t="s">
        <v>138</v>
      </c>
      <c r="D83" s="69">
        <f>D84</f>
        <v>70</v>
      </c>
      <c r="E83" s="69">
        <f t="shared" si="37"/>
        <v>37.5</v>
      </c>
      <c r="F83" s="142">
        <f t="shared" si="32"/>
        <v>53.571428571428569</v>
      </c>
      <c r="G83" s="166">
        <f t="shared" si="37"/>
        <v>32.5</v>
      </c>
    </row>
    <row r="84" spans="1:7" ht="15" customHeight="1" x14ac:dyDescent="0.25">
      <c r="A84" s="81" t="s">
        <v>139</v>
      </c>
      <c r="B84" s="44" t="s">
        <v>87</v>
      </c>
      <c r="C84" s="45" t="s">
        <v>140</v>
      </c>
      <c r="D84" s="69">
        <f>D85</f>
        <v>70</v>
      </c>
      <c r="E84" s="69">
        <f t="shared" si="37"/>
        <v>37.5</v>
      </c>
      <c r="F84" s="142">
        <f t="shared" si="32"/>
        <v>53.571428571428569</v>
      </c>
      <c r="G84" s="166">
        <f t="shared" si="37"/>
        <v>32.5</v>
      </c>
    </row>
    <row r="85" spans="1:7" ht="34.5" customHeight="1" x14ac:dyDescent="0.25">
      <c r="A85" s="82" t="s">
        <v>141</v>
      </c>
      <c r="B85" s="50" t="s">
        <v>87</v>
      </c>
      <c r="C85" s="51" t="s">
        <v>142</v>
      </c>
      <c r="D85" s="70">
        <v>70</v>
      </c>
      <c r="E85" s="70">
        <v>37.5</v>
      </c>
      <c r="F85" s="142">
        <f t="shared" si="32"/>
        <v>53.571428571428569</v>
      </c>
      <c r="G85" s="167">
        <f>D85-E85</f>
        <v>32.5</v>
      </c>
    </row>
    <row r="86" spans="1:7" ht="27" customHeight="1" x14ac:dyDescent="0.25">
      <c r="A86" s="80" t="s">
        <v>225</v>
      </c>
      <c r="B86" s="44" t="s">
        <v>169</v>
      </c>
      <c r="C86" s="45" t="s">
        <v>138</v>
      </c>
      <c r="D86" s="69">
        <f>D87+D94</f>
        <v>54</v>
      </c>
      <c r="E86" s="69">
        <f t="shared" ref="E86:G86" si="38">E87+E94</f>
        <v>0</v>
      </c>
      <c r="F86" s="142">
        <f t="shared" si="32"/>
        <v>0</v>
      </c>
      <c r="G86" s="121">
        <f t="shared" si="38"/>
        <v>54</v>
      </c>
    </row>
    <row r="87" spans="1:7" ht="15" customHeight="1" x14ac:dyDescent="0.25">
      <c r="A87" s="80" t="s">
        <v>170</v>
      </c>
      <c r="B87" s="44" t="s">
        <v>171</v>
      </c>
      <c r="C87" s="45" t="s">
        <v>138</v>
      </c>
      <c r="D87" s="69">
        <f>D88+D91</f>
        <v>50</v>
      </c>
      <c r="E87" s="69">
        <f t="shared" ref="E87:G87" si="39">E88+E91</f>
        <v>0</v>
      </c>
      <c r="F87" s="142">
        <f t="shared" si="32"/>
        <v>0</v>
      </c>
      <c r="G87" s="121">
        <f t="shared" si="39"/>
        <v>50</v>
      </c>
    </row>
    <row r="88" spans="1:7" ht="25.5" customHeight="1" x14ac:dyDescent="0.25">
      <c r="A88" s="80" t="s">
        <v>105</v>
      </c>
      <c r="B88" s="44" t="s">
        <v>75</v>
      </c>
      <c r="C88" s="45" t="s">
        <v>138</v>
      </c>
      <c r="D88" s="69">
        <f>D89</f>
        <v>10</v>
      </c>
      <c r="E88" s="69">
        <f t="shared" ref="E88:G89" si="40">E89</f>
        <v>0</v>
      </c>
      <c r="F88" s="142">
        <f t="shared" si="32"/>
        <v>0</v>
      </c>
      <c r="G88" s="166">
        <f t="shared" si="40"/>
        <v>10</v>
      </c>
    </row>
    <row r="89" spans="1:7" ht="15" customHeight="1" x14ac:dyDescent="0.25">
      <c r="A89" s="81" t="s">
        <v>139</v>
      </c>
      <c r="B89" s="44" t="s">
        <v>75</v>
      </c>
      <c r="C89" s="45" t="s">
        <v>140</v>
      </c>
      <c r="D89" s="69">
        <f>D90</f>
        <v>10</v>
      </c>
      <c r="E89" s="69">
        <f>E90</f>
        <v>0</v>
      </c>
      <c r="F89" s="142">
        <f t="shared" si="32"/>
        <v>0</v>
      </c>
      <c r="G89" s="166">
        <f t="shared" si="40"/>
        <v>10</v>
      </c>
    </row>
    <row r="90" spans="1:7" ht="13.5" customHeight="1" x14ac:dyDescent="0.25">
      <c r="A90" s="82" t="s">
        <v>141</v>
      </c>
      <c r="B90" s="50" t="s">
        <v>75</v>
      </c>
      <c r="C90" s="51" t="s">
        <v>142</v>
      </c>
      <c r="D90" s="70">
        <v>10</v>
      </c>
      <c r="E90" s="70">
        <v>0</v>
      </c>
      <c r="F90" s="142">
        <f t="shared" si="32"/>
        <v>0</v>
      </c>
      <c r="G90" s="167">
        <f>D90-E90</f>
        <v>10</v>
      </c>
    </row>
    <row r="91" spans="1:7" ht="60" customHeight="1" x14ac:dyDescent="0.25">
      <c r="A91" s="80" t="s">
        <v>113</v>
      </c>
      <c r="B91" s="44" t="s">
        <v>114</v>
      </c>
      <c r="C91" s="45" t="s">
        <v>138</v>
      </c>
      <c r="D91" s="69">
        <f>D92</f>
        <v>40</v>
      </c>
      <c r="E91" s="69">
        <f t="shared" ref="E91:G92" si="41">E92</f>
        <v>0</v>
      </c>
      <c r="F91" s="142">
        <f t="shared" si="32"/>
        <v>0</v>
      </c>
      <c r="G91" s="166">
        <f t="shared" si="41"/>
        <v>40</v>
      </c>
    </row>
    <row r="92" spans="1:7" ht="15" customHeight="1" x14ac:dyDescent="0.25">
      <c r="A92" s="81" t="s">
        <v>139</v>
      </c>
      <c r="B92" s="44" t="s">
        <v>114</v>
      </c>
      <c r="C92" s="45" t="s">
        <v>140</v>
      </c>
      <c r="D92" s="69">
        <f>D93</f>
        <v>40</v>
      </c>
      <c r="E92" s="69">
        <f t="shared" si="41"/>
        <v>0</v>
      </c>
      <c r="F92" s="142">
        <f t="shared" si="32"/>
        <v>0</v>
      </c>
      <c r="G92" s="166">
        <f t="shared" si="41"/>
        <v>40</v>
      </c>
    </row>
    <row r="93" spans="1:7" ht="15" customHeight="1" x14ac:dyDescent="0.25">
      <c r="A93" s="82" t="s">
        <v>141</v>
      </c>
      <c r="B93" s="50" t="s">
        <v>114</v>
      </c>
      <c r="C93" s="51" t="s">
        <v>142</v>
      </c>
      <c r="D93" s="70">
        <v>40</v>
      </c>
      <c r="E93" s="70">
        <v>0</v>
      </c>
      <c r="F93" s="142">
        <f t="shared" si="32"/>
        <v>0</v>
      </c>
      <c r="G93" s="167">
        <f>D93-E93</f>
        <v>40</v>
      </c>
    </row>
    <row r="94" spans="1:7" ht="25.5" customHeight="1" x14ac:dyDescent="0.25">
      <c r="A94" s="80" t="s">
        <v>172</v>
      </c>
      <c r="B94" s="44" t="s">
        <v>173</v>
      </c>
      <c r="C94" s="45" t="s">
        <v>138</v>
      </c>
      <c r="D94" s="69">
        <f>D95</f>
        <v>4</v>
      </c>
      <c r="E94" s="69">
        <f t="shared" ref="E94:G96" si="42">E95</f>
        <v>0</v>
      </c>
      <c r="F94" s="142">
        <f t="shared" si="32"/>
        <v>0</v>
      </c>
      <c r="G94" s="166">
        <f t="shared" si="42"/>
        <v>4</v>
      </c>
    </row>
    <row r="95" spans="1:7" ht="15" customHeight="1" x14ac:dyDescent="0.25">
      <c r="A95" s="80" t="s">
        <v>104</v>
      </c>
      <c r="B95" s="44" t="s">
        <v>76</v>
      </c>
      <c r="C95" s="45" t="s">
        <v>138</v>
      </c>
      <c r="D95" s="69">
        <f>D96</f>
        <v>4</v>
      </c>
      <c r="E95" s="69">
        <f t="shared" si="42"/>
        <v>0</v>
      </c>
      <c r="F95" s="142">
        <f t="shared" si="32"/>
        <v>0</v>
      </c>
      <c r="G95" s="166">
        <f t="shared" si="42"/>
        <v>4</v>
      </c>
    </row>
    <row r="96" spans="1:7" ht="24" customHeight="1" x14ac:dyDescent="0.25">
      <c r="A96" s="81" t="s">
        <v>139</v>
      </c>
      <c r="B96" s="44" t="s">
        <v>76</v>
      </c>
      <c r="C96" s="45" t="s">
        <v>140</v>
      </c>
      <c r="D96" s="69">
        <f>D97</f>
        <v>4</v>
      </c>
      <c r="E96" s="69">
        <f t="shared" si="42"/>
        <v>0</v>
      </c>
      <c r="F96" s="142">
        <f t="shared" si="32"/>
        <v>0</v>
      </c>
      <c r="G96" s="166">
        <f t="shared" si="42"/>
        <v>4</v>
      </c>
    </row>
    <row r="97" spans="1:7" ht="16.5" customHeight="1" x14ac:dyDescent="0.25">
      <c r="A97" s="82" t="s">
        <v>141</v>
      </c>
      <c r="B97" s="50" t="s">
        <v>76</v>
      </c>
      <c r="C97" s="51" t="s">
        <v>142</v>
      </c>
      <c r="D97" s="70">
        <v>4</v>
      </c>
      <c r="E97" s="70">
        <v>0</v>
      </c>
      <c r="F97" s="142">
        <f t="shared" si="32"/>
        <v>0</v>
      </c>
      <c r="G97" s="167">
        <f>D97-E97</f>
        <v>4</v>
      </c>
    </row>
    <row r="98" spans="1:7" ht="23.25" customHeight="1" x14ac:dyDescent="0.25">
      <c r="A98" s="80" t="s">
        <v>223</v>
      </c>
      <c r="B98" s="44" t="s">
        <v>174</v>
      </c>
      <c r="C98" s="45" t="s">
        <v>138</v>
      </c>
      <c r="D98" s="69">
        <f>D99+D106</f>
        <v>54</v>
      </c>
      <c r="E98" s="69">
        <f t="shared" ref="E98:G98" si="43">E99+E106</f>
        <v>0</v>
      </c>
      <c r="F98" s="142">
        <f t="shared" si="32"/>
        <v>0</v>
      </c>
      <c r="G98" s="166">
        <f t="shared" si="43"/>
        <v>54</v>
      </c>
    </row>
    <row r="99" spans="1:7" ht="26.25" customHeight="1" x14ac:dyDescent="0.25">
      <c r="A99" s="80" t="s">
        <v>175</v>
      </c>
      <c r="B99" s="44" t="s">
        <v>176</v>
      </c>
      <c r="C99" s="45" t="s">
        <v>138</v>
      </c>
      <c r="D99" s="69">
        <f>D100+D103</f>
        <v>52</v>
      </c>
      <c r="E99" s="69">
        <f t="shared" ref="E99:G99" si="44">E100+E103</f>
        <v>0</v>
      </c>
      <c r="F99" s="142">
        <f t="shared" si="32"/>
        <v>0</v>
      </c>
      <c r="G99" s="166">
        <f t="shared" si="44"/>
        <v>52</v>
      </c>
    </row>
    <row r="100" spans="1:7" ht="45" customHeight="1" x14ac:dyDescent="0.25">
      <c r="A100" s="80" t="s">
        <v>230</v>
      </c>
      <c r="B100" s="44" t="s">
        <v>83</v>
      </c>
      <c r="C100" s="45" t="s">
        <v>138</v>
      </c>
      <c r="D100" s="69">
        <f>D101</f>
        <v>2</v>
      </c>
      <c r="E100" s="69">
        <f t="shared" ref="E100:G101" si="45">E101</f>
        <v>0</v>
      </c>
      <c r="F100" s="142">
        <f t="shared" si="32"/>
        <v>0</v>
      </c>
      <c r="G100" s="166">
        <f t="shared" si="45"/>
        <v>2</v>
      </c>
    </row>
    <row r="101" spans="1:7" ht="24.75" customHeight="1" x14ac:dyDescent="0.25">
      <c r="A101" s="81" t="s">
        <v>139</v>
      </c>
      <c r="B101" s="44" t="s">
        <v>83</v>
      </c>
      <c r="C101" s="45" t="s">
        <v>140</v>
      </c>
      <c r="D101" s="69">
        <f>D102</f>
        <v>2</v>
      </c>
      <c r="E101" s="69">
        <f t="shared" si="45"/>
        <v>0</v>
      </c>
      <c r="F101" s="142">
        <f t="shared" si="32"/>
        <v>0</v>
      </c>
      <c r="G101" s="166">
        <f t="shared" si="45"/>
        <v>2</v>
      </c>
    </row>
    <row r="102" spans="1:7" ht="18" customHeight="1" x14ac:dyDescent="0.25">
      <c r="A102" s="82" t="s">
        <v>141</v>
      </c>
      <c r="B102" s="50" t="s">
        <v>83</v>
      </c>
      <c r="C102" s="51" t="s">
        <v>142</v>
      </c>
      <c r="D102" s="70">
        <v>2</v>
      </c>
      <c r="E102" s="70">
        <v>0</v>
      </c>
      <c r="F102" s="142">
        <f t="shared" si="32"/>
        <v>0</v>
      </c>
      <c r="G102" s="167">
        <f>D102-E102</f>
        <v>2</v>
      </c>
    </row>
    <row r="103" spans="1:7" ht="15" customHeight="1" x14ac:dyDescent="0.25">
      <c r="A103" s="80" t="s">
        <v>102</v>
      </c>
      <c r="B103" s="44" t="s">
        <v>73</v>
      </c>
      <c r="C103" s="45" t="s">
        <v>138</v>
      </c>
      <c r="D103" s="69">
        <f>D104</f>
        <v>50</v>
      </c>
      <c r="E103" s="69">
        <f t="shared" ref="E103:G104" si="46">E104</f>
        <v>0</v>
      </c>
      <c r="F103" s="142">
        <f t="shared" si="32"/>
        <v>0</v>
      </c>
      <c r="G103" s="166">
        <f t="shared" si="46"/>
        <v>50</v>
      </c>
    </row>
    <row r="104" spans="1:7" ht="15" customHeight="1" x14ac:dyDescent="0.25">
      <c r="A104" s="81" t="s">
        <v>153</v>
      </c>
      <c r="B104" s="44" t="s">
        <v>73</v>
      </c>
      <c r="C104" s="45" t="s">
        <v>154</v>
      </c>
      <c r="D104" s="69">
        <f>D105</f>
        <v>50</v>
      </c>
      <c r="E104" s="69">
        <f t="shared" si="46"/>
        <v>0</v>
      </c>
      <c r="F104" s="142">
        <f t="shared" si="32"/>
        <v>0</v>
      </c>
      <c r="G104" s="166">
        <f t="shared" si="46"/>
        <v>50</v>
      </c>
    </row>
    <row r="105" spans="1:7" ht="15" customHeight="1" x14ac:dyDescent="0.25">
      <c r="A105" s="82" t="s">
        <v>103</v>
      </c>
      <c r="B105" s="50" t="s">
        <v>73</v>
      </c>
      <c r="C105" s="51" t="s">
        <v>74</v>
      </c>
      <c r="D105" s="70">
        <v>50</v>
      </c>
      <c r="E105" s="70">
        <v>0</v>
      </c>
      <c r="F105" s="142">
        <f t="shared" si="32"/>
        <v>0</v>
      </c>
      <c r="G105" s="167">
        <f>D105-E105</f>
        <v>50</v>
      </c>
    </row>
    <row r="106" spans="1:7" ht="15" customHeight="1" x14ac:dyDescent="0.25">
      <c r="A106" s="80" t="s">
        <v>177</v>
      </c>
      <c r="B106" s="44" t="s">
        <v>178</v>
      </c>
      <c r="C106" s="45" t="s">
        <v>138</v>
      </c>
      <c r="D106" s="69">
        <f>D107</f>
        <v>2</v>
      </c>
      <c r="E106" s="69">
        <f t="shared" ref="E106:G108" si="47">E107</f>
        <v>0</v>
      </c>
      <c r="F106" s="142">
        <f t="shared" si="32"/>
        <v>0</v>
      </c>
      <c r="G106" s="166">
        <f t="shared" si="47"/>
        <v>2</v>
      </c>
    </row>
    <row r="107" spans="1:7" ht="15" customHeight="1" x14ac:dyDescent="0.25">
      <c r="A107" s="80" t="s">
        <v>231</v>
      </c>
      <c r="B107" s="44" t="s">
        <v>84</v>
      </c>
      <c r="C107" s="45" t="s">
        <v>138</v>
      </c>
      <c r="D107" s="69">
        <f>D108</f>
        <v>2</v>
      </c>
      <c r="E107" s="69">
        <f t="shared" si="47"/>
        <v>0</v>
      </c>
      <c r="F107" s="142">
        <f t="shared" si="32"/>
        <v>0</v>
      </c>
      <c r="G107" s="166">
        <f t="shared" si="47"/>
        <v>2</v>
      </c>
    </row>
    <row r="108" spans="1:7" ht="15" customHeight="1" x14ac:dyDescent="0.25">
      <c r="A108" s="81" t="s">
        <v>139</v>
      </c>
      <c r="B108" s="44" t="s">
        <v>84</v>
      </c>
      <c r="C108" s="45" t="s">
        <v>140</v>
      </c>
      <c r="D108" s="69">
        <f>D109</f>
        <v>2</v>
      </c>
      <c r="E108" s="69">
        <f t="shared" si="47"/>
        <v>0</v>
      </c>
      <c r="F108" s="142">
        <f t="shared" si="32"/>
        <v>0</v>
      </c>
      <c r="G108" s="166">
        <f t="shared" si="47"/>
        <v>2</v>
      </c>
    </row>
    <row r="109" spans="1:7" ht="16.5" customHeight="1" x14ac:dyDescent="0.25">
      <c r="A109" s="82" t="s">
        <v>141</v>
      </c>
      <c r="B109" s="50" t="s">
        <v>84</v>
      </c>
      <c r="C109" s="51" t="s">
        <v>142</v>
      </c>
      <c r="D109" s="70">
        <v>2</v>
      </c>
      <c r="E109" s="70">
        <v>0</v>
      </c>
      <c r="F109" s="142">
        <f t="shared" si="32"/>
        <v>0</v>
      </c>
      <c r="G109" s="167">
        <f>D109-E109</f>
        <v>2</v>
      </c>
    </row>
    <row r="110" spans="1:7" ht="27.75" customHeight="1" x14ac:dyDescent="0.25">
      <c r="A110" s="80" t="s">
        <v>226</v>
      </c>
      <c r="B110" s="44" t="s">
        <v>179</v>
      </c>
      <c r="C110" s="45" t="s">
        <v>138</v>
      </c>
      <c r="D110" s="69">
        <f t="shared" ref="D110:G113" si="48">D111</f>
        <v>5</v>
      </c>
      <c r="E110" s="69">
        <f t="shared" si="48"/>
        <v>0</v>
      </c>
      <c r="F110" s="142">
        <f t="shared" si="32"/>
        <v>0</v>
      </c>
      <c r="G110" s="166">
        <f t="shared" si="48"/>
        <v>5</v>
      </c>
    </row>
    <row r="111" spans="1:7" ht="15" customHeight="1" x14ac:dyDescent="0.25">
      <c r="A111" s="80" t="s">
        <v>180</v>
      </c>
      <c r="B111" s="44" t="s">
        <v>181</v>
      </c>
      <c r="C111" s="45" t="s">
        <v>138</v>
      </c>
      <c r="D111" s="69">
        <f t="shared" si="48"/>
        <v>5</v>
      </c>
      <c r="E111" s="69">
        <f t="shared" si="48"/>
        <v>0</v>
      </c>
      <c r="F111" s="142">
        <f t="shared" si="32"/>
        <v>0</v>
      </c>
      <c r="G111" s="166">
        <f t="shared" si="48"/>
        <v>5</v>
      </c>
    </row>
    <row r="112" spans="1:7" ht="15" customHeight="1" x14ac:dyDescent="0.25">
      <c r="A112" s="80" t="s">
        <v>104</v>
      </c>
      <c r="B112" s="44" t="s">
        <v>90</v>
      </c>
      <c r="C112" s="45" t="s">
        <v>138</v>
      </c>
      <c r="D112" s="69">
        <f t="shared" si="48"/>
        <v>5</v>
      </c>
      <c r="E112" s="69">
        <f t="shared" si="48"/>
        <v>0</v>
      </c>
      <c r="F112" s="142">
        <f t="shared" si="32"/>
        <v>0</v>
      </c>
      <c r="G112" s="166">
        <f t="shared" si="48"/>
        <v>5</v>
      </c>
    </row>
    <row r="113" spans="1:7" ht="15" customHeight="1" x14ac:dyDescent="0.25">
      <c r="A113" s="81" t="s">
        <v>139</v>
      </c>
      <c r="B113" s="44" t="s">
        <v>90</v>
      </c>
      <c r="C113" s="45" t="s">
        <v>140</v>
      </c>
      <c r="D113" s="69">
        <f t="shared" si="48"/>
        <v>5</v>
      </c>
      <c r="E113" s="69">
        <f t="shared" si="48"/>
        <v>0</v>
      </c>
      <c r="F113" s="142">
        <f t="shared" si="32"/>
        <v>0</v>
      </c>
      <c r="G113" s="166">
        <f t="shared" si="48"/>
        <v>5</v>
      </c>
    </row>
    <row r="114" spans="1:7" ht="14.25" customHeight="1" x14ac:dyDescent="0.25">
      <c r="A114" s="82" t="s">
        <v>141</v>
      </c>
      <c r="B114" s="50" t="s">
        <v>90</v>
      </c>
      <c r="C114" s="51" t="s">
        <v>142</v>
      </c>
      <c r="D114" s="70">
        <v>5</v>
      </c>
      <c r="E114" s="70">
        <v>0</v>
      </c>
      <c r="F114" s="142">
        <f t="shared" si="32"/>
        <v>0</v>
      </c>
      <c r="G114" s="167">
        <f>D114-E114</f>
        <v>5</v>
      </c>
    </row>
    <row r="115" spans="1:7" ht="33" customHeight="1" x14ac:dyDescent="0.25">
      <c r="A115" s="80" t="s">
        <v>232</v>
      </c>
      <c r="B115" s="44" t="s">
        <v>182</v>
      </c>
      <c r="C115" s="45" t="s">
        <v>138</v>
      </c>
      <c r="D115" s="69">
        <f>D116</f>
        <v>432.7</v>
      </c>
      <c r="E115" s="69">
        <f t="shared" ref="E115" si="49">E116</f>
        <v>312.29999999999995</v>
      </c>
      <c r="F115" s="142">
        <f t="shared" si="32"/>
        <v>72.174716893921868</v>
      </c>
      <c r="G115" s="166">
        <f>G116</f>
        <v>120.4</v>
      </c>
    </row>
    <row r="116" spans="1:7" ht="24" customHeight="1" x14ac:dyDescent="0.25">
      <c r="A116" s="80" t="s">
        <v>183</v>
      </c>
      <c r="B116" s="44" t="s">
        <v>184</v>
      </c>
      <c r="C116" s="45" t="s">
        <v>138</v>
      </c>
      <c r="D116" s="69">
        <f>D117+D120</f>
        <v>432.7</v>
      </c>
      <c r="E116" s="69">
        <f t="shared" ref="E116:G116" si="50">E117+E120</f>
        <v>312.29999999999995</v>
      </c>
      <c r="F116" s="142">
        <f t="shared" si="32"/>
        <v>72.174716893921868</v>
      </c>
      <c r="G116" s="166">
        <f t="shared" si="50"/>
        <v>120.4</v>
      </c>
    </row>
    <row r="117" spans="1:7" ht="24.75" customHeight="1" x14ac:dyDescent="0.25">
      <c r="A117" s="80" t="s">
        <v>107</v>
      </c>
      <c r="B117" s="44" t="s">
        <v>118</v>
      </c>
      <c r="C117" s="45" t="s">
        <v>138</v>
      </c>
      <c r="D117" s="69">
        <f>D118</f>
        <v>3.5</v>
      </c>
      <c r="E117" s="69">
        <f t="shared" ref="E117:G118" si="51">E118</f>
        <v>2.9</v>
      </c>
      <c r="F117" s="142">
        <f t="shared" si="32"/>
        <v>82.857142857142847</v>
      </c>
      <c r="G117" s="166">
        <f t="shared" si="51"/>
        <v>0.60000000000000009</v>
      </c>
    </row>
    <row r="118" spans="1:7" ht="15" customHeight="1" x14ac:dyDescent="0.25">
      <c r="A118" s="81" t="s">
        <v>139</v>
      </c>
      <c r="B118" s="44" t="s">
        <v>118</v>
      </c>
      <c r="C118" s="45" t="s">
        <v>140</v>
      </c>
      <c r="D118" s="69">
        <f>D119</f>
        <v>3.5</v>
      </c>
      <c r="E118" s="69">
        <f t="shared" si="51"/>
        <v>2.9</v>
      </c>
      <c r="F118" s="142">
        <f t="shared" si="32"/>
        <v>82.857142857142847</v>
      </c>
      <c r="G118" s="166">
        <f t="shared" si="51"/>
        <v>0.60000000000000009</v>
      </c>
    </row>
    <row r="119" spans="1:7" ht="22.5" customHeight="1" x14ac:dyDescent="0.25">
      <c r="A119" s="82" t="s">
        <v>141</v>
      </c>
      <c r="B119" s="50" t="s">
        <v>118</v>
      </c>
      <c r="C119" s="51" t="s">
        <v>142</v>
      </c>
      <c r="D119" s="70">
        <v>3.5</v>
      </c>
      <c r="E119" s="70">
        <v>2.9</v>
      </c>
      <c r="F119" s="142">
        <f t="shared" si="32"/>
        <v>82.857142857142847</v>
      </c>
      <c r="G119" s="167">
        <f>D119-E119</f>
        <v>0.60000000000000009</v>
      </c>
    </row>
    <row r="120" spans="1:7" ht="15" customHeight="1" x14ac:dyDescent="0.25">
      <c r="A120" s="80" t="s">
        <v>120</v>
      </c>
      <c r="B120" s="44" t="s">
        <v>85</v>
      </c>
      <c r="C120" s="45" t="s">
        <v>138</v>
      </c>
      <c r="D120" s="69">
        <f>D121</f>
        <v>429.2</v>
      </c>
      <c r="E120" s="69">
        <f t="shared" ref="E120:G121" si="52">E121</f>
        <v>309.39999999999998</v>
      </c>
      <c r="F120" s="142">
        <f t="shared" si="32"/>
        <v>72.087604846225531</v>
      </c>
      <c r="G120" s="166">
        <f t="shared" si="52"/>
        <v>119.80000000000001</v>
      </c>
    </row>
    <row r="121" spans="1:7" ht="15" customHeight="1" x14ac:dyDescent="0.25">
      <c r="A121" s="81" t="s">
        <v>139</v>
      </c>
      <c r="B121" s="44" t="s">
        <v>85</v>
      </c>
      <c r="C121" s="45" t="s">
        <v>140</v>
      </c>
      <c r="D121" s="69">
        <f>D122</f>
        <v>429.2</v>
      </c>
      <c r="E121" s="69">
        <f t="shared" si="52"/>
        <v>309.39999999999998</v>
      </c>
      <c r="F121" s="142">
        <f t="shared" si="32"/>
        <v>72.087604846225531</v>
      </c>
      <c r="G121" s="166">
        <f t="shared" si="52"/>
        <v>119.80000000000001</v>
      </c>
    </row>
    <row r="122" spans="1:7" ht="15" customHeight="1" x14ac:dyDescent="0.25">
      <c r="A122" s="82" t="s">
        <v>141</v>
      </c>
      <c r="B122" s="50" t="s">
        <v>85</v>
      </c>
      <c r="C122" s="51" t="s">
        <v>142</v>
      </c>
      <c r="D122" s="70">
        <v>429.2</v>
      </c>
      <c r="E122" s="70">
        <v>309.39999999999998</v>
      </c>
      <c r="F122" s="142">
        <f t="shared" si="32"/>
        <v>72.087604846225531</v>
      </c>
      <c r="G122" s="167">
        <f>D122-E122</f>
        <v>119.80000000000001</v>
      </c>
    </row>
    <row r="123" spans="1:7" ht="24" customHeight="1" x14ac:dyDescent="0.25">
      <c r="A123" s="80" t="s">
        <v>227</v>
      </c>
      <c r="B123" s="44" t="s">
        <v>185</v>
      </c>
      <c r="C123" s="45" t="s">
        <v>138</v>
      </c>
      <c r="D123" s="69">
        <f>D124</f>
        <v>1095.33</v>
      </c>
      <c r="E123" s="69">
        <f t="shared" ref="E123:G123" si="53">E124</f>
        <v>538.42000000000007</v>
      </c>
      <c r="F123" s="142">
        <f t="shared" si="32"/>
        <v>49.155962130134306</v>
      </c>
      <c r="G123" s="166">
        <f t="shared" si="53"/>
        <v>556.90999999999985</v>
      </c>
    </row>
    <row r="124" spans="1:7" ht="24" customHeight="1" x14ac:dyDescent="0.25">
      <c r="A124" s="80" t="s">
        <v>228</v>
      </c>
      <c r="B124" s="44" t="s">
        <v>77</v>
      </c>
      <c r="C124" s="45" t="s">
        <v>138</v>
      </c>
      <c r="D124" s="69">
        <f>D125+D127</f>
        <v>1095.33</v>
      </c>
      <c r="E124" s="69">
        <f t="shared" ref="E124:G124" si="54">E125+E127</f>
        <v>538.42000000000007</v>
      </c>
      <c r="F124" s="142">
        <f t="shared" si="32"/>
        <v>49.155962130134306</v>
      </c>
      <c r="G124" s="166">
        <f t="shared" si="54"/>
        <v>556.90999999999985</v>
      </c>
    </row>
    <row r="125" spans="1:7" ht="22.5" customHeight="1" x14ac:dyDescent="0.25">
      <c r="A125" s="81" t="s">
        <v>139</v>
      </c>
      <c r="B125" s="44" t="s">
        <v>77</v>
      </c>
      <c r="C125" s="45" t="s">
        <v>140</v>
      </c>
      <c r="D125" s="69">
        <f>D126</f>
        <v>1078.33</v>
      </c>
      <c r="E125" s="69">
        <f t="shared" ref="E125:G125" si="55">E126</f>
        <v>537.57000000000005</v>
      </c>
      <c r="F125" s="142">
        <f t="shared" si="32"/>
        <v>49.852086096093039</v>
      </c>
      <c r="G125" s="166">
        <f t="shared" si="55"/>
        <v>540.75999999999988</v>
      </c>
    </row>
    <row r="126" spans="1:7" ht="24" customHeight="1" x14ac:dyDescent="0.25">
      <c r="A126" s="82" t="s">
        <v>141</v>
      </c>
      <c r="B126" s="50" t="s">
        <v>77</v>
      </c>
      <c r="C126" s="51" t="s">
        <v>142</v>
      </c>
      <c r="D126" s="70">
        <v>1078.33</v>
      </c>
      <c r="E126" s="70">
        <v>537.57000000000005</v>
      </c>
      <c r="F126" s="142">
        <f t="shared" si="32"/>
        <v>49.852086096093039</v>
      </c>
      <c r="G126" s="167">
        <f>D126-E126</f>
        <v>540.75999999999988</v>
      </c>
    </row>
    <row r="127" spans="1:7" ht="15" customHeight="1" x14ac:dyDescent="0.25">
      <c r="A127" s="81" t="s">
        <v>153</v>
      </c>
      <c r="B127" s="44" t="s">
        <v>77</v>
      </c>
      <c r="C127" s="45" t="s">
        <v>154</v>
      </c>
      <c r="D127" s="69">
        <f>D128</f>
        <v>17</v>
      </c>
      <c r="E127" s="69">
        <f t="shared" ref="E127:G127" si="56">E128</f>
        <v>0.85</v>
      </c>
      <c r="F127" s="142">
        <f t="shared" si="32"/>
        <v>5</v>
      </c>
      <c r="G127" s="166">
        <f t="shared" si="56"/>
        <v>16.149999999999999</v>
      </c>
    </row>
    <row r="128" spans="1:7" ht="15" customHeight="1" x14ac:dyDescent="0.25">
      <c r="A128" s="82" t="s">
        <v>155</v>
      </c>
      <c r="B128" s="50" t="s">
        <v>77</v>
      </c>
      <c r="C128" s="51" t="s">
        <v>156</v>
      </c>
      <c r="D128" s="70">
        <v>17</v>
      </c>
      <c r="E128" s="70">
        <v>0.85</v>
      </c>
      <c r="F128" s="142">
        <f t="shared" si="32"/>
        <v>5</v>
      </c>
      <c r="G128" s="167">
        <f>D128-E128</f>
        <v>16.149999999999999</v>
      </c>
    </row>
    <row r="129" spans="1:7" ht="22.5" customHeight="1" x14ac:dyDescent="0.25">
      <c r="A129" s="80" t="s">
        <v>229</v>
      </c>
      <c r="B129" s="44" t="s">
        <v>186</v>
      </c>
      <c r="C129" s="45" t="s">
        <v>138</v>
      </c>
      <c r="D129" s="69">
        <f>D130</f>
        <v>2</v>
      </c>
      <c r="E129" s="69">
        <f t="shared" ref="E129:G132" si="57">E130</f>
        <v>0</v>
      </c>
      <c r="F129" s="142">
        <f t="shared" si="32"/>
        <v>0</v>
      </c>
      <c r="G129" s="166">
        <f t="shared" si="57"/>
        <v>2</v>
      </c>
    </row>
    <row r="130" spans="1:7" ht="15" customHeight="1" x14ac:dyDescent="0.25">
      <c r="A130" s="80" t="s">
        <v>187</v>
      </c>
      <c r="B130" s="44" t="s">
        <v>188</v>
      </c>
      <c r="C130" s="45" t="s">
        <v>138</v>
      </c>
      <c r="D130" s="69">
        <f>D131</f>
        <v>2</v>
      </c>
      <c r="E130" s="69">
        <f t="shared" si="57"/>
        <v>0</v>
      </c>
      <c r="F130" s="142">
        <f t="shared" si="32"/>
        <v>0</v>
      </c>
      <c r="G130" s="166">
        <f t="shared" si="57"/>
        <v>2</v>
      </c>
    </row>
    <row r="131" spans="1:7" ht="24.75" customHeight="1" x14ac:dyDescent="0.25">
      <c r="A131" s="80" t="s">
        <v>106</v>
      </c>
      <c r="B131" s="44" t="s">
        <v>78</v>
      </c>
      <c r="C131" s="45" t="s">
        <v>138</v>
      </c>
      <c r="D131" s="69">
        <f>D132</f>
        <v>2</v>
      </c>
      <c r="E131" s="69">
        <f t="shared" si="57"/>
        <v>0</v>
      </c>
      <c r="F131" s="142">
        <f t="shared" si="32"/>
        <v>0</v>
      </c>
      <c r="G131" s="166">
        <f t="shared" si="57"/>
        <v>2</v>
      </c>
    </row>
    <row r="132" spans="1:7" ht="15" customHeight="1" x14ac:dyDescent="0.25">
      <c r="A132" s="81" t="s">
        <v>139</v>
      </c>
      <c r="B132" s="44" t="s">
        <v>78</v>
      </c>
      <c r="C132" s="45" t="s">
        <v>140</v>
      </c>
      <c r="D132" s="69">
        <f>D133</f>
        <v>2</v>
      </c>
      <c r="E132" s="69">
        <f t="shared" si="57"/>
        <v>0</v>
      </c>
      <c r="F132" s="142">
        <f t="shared" si="32"/>
        <v>0</v>
      </c>
      <c r="G132" s="166">
        <f t="shared" si="57"/>
        <v>2</v>
      </c>
    </row>
    <row r="133" spans="1:7" ht="15" customHeight="1" x14ac:dyDescent="0.25">
      <c r="A133" s="82" t="s">
        <v>141</v>
      </c>
      <c r="B133" s="50" t="s">
        <v>78</v>
      </c>
      <c r="C133" s="51" t="s">
        <v>142</v>
      </c>
      <c r="D133" s="70">
        <v>2</v>
      </c>
      <c r="E133" s="70">
        <v>0</v>
      </c>
      <c r="F133" s="142">
        <f t="shared" si="32"/>
        <v>0</v>
      </c>
      <c r="G133" s="167">
        <f>D133-E133</f>
        <v>2</v>
      </c>
    </row>
    <row r="134" spans="1:7" ht="30" customHeight="1" x14ac:dyDescent="0.25">
      <c r="A134" s="80" t="s">
        <v>221</v>
      </c>
      <c r="B134" s="44" t="s">
        <v>189</v>
      </c>
      <c r="C134" s="45" t="s">
        <v>138</v>
      </c>
      <c r="D134" s="69">
        <f>D135</f>
        <v>13364.550000000001</v>
      </c>
      <c r="E134" s="69">
        <f t="shared" ref="E134:G134" si="58">E135</f>
        <v>6438.2300000000005</v>
      </c>
      <c r="F134" s="142">
        <f t="shared" si="32"/>
        <v>48.173937768200204</v>
      </c>
      <c r="G134" s="166">
        <f t="shared" si="58"/>
        <v>6926.3200000000006</v>
      </c>
    </row>
    <row r="135" spans="1:7" ht="24" customHeight="1" x14ac:dyDescent="0.25">
      <c r="A135" s="80" t="s">
        <v>222</v>
      </c>
      <c r="B135" s="44" t="s">
        <v>190</v>
      </c>
      <c r="C135" s="45" t="s">
        <v>138</v>
      </c>
      <c r="D135" s="69">
        <f>D136+D144+D153+D158+D161</f>
        <v>13364.550000000001</v>
      </c>
      <c r="E135" s="69">
        <f t="shared" ref="E135:G135" si="59">E136+E144+E153+E158+E161</f>
        <v>6438.2300000000005</v>
      </c>
      <c r="F135" s="142">
        <f t="shared" ref="F135:F171" si="60">E135/D135*100</f>
        <v>48.173937768200204</v>
      </c>
      <c r="G135" s="166">
        <f t="shared" si="59"/>
        <v>6926.3200000000006</v>
      </c>
    </row>
    <row r="136" spans="1:7" ht="23.25" customHeight="1" x14ac:dyDescent="0.25">
      <c r="A136" s="80" t="s">
        <v>107</v>
      </c>
      <c r="B136" s="44" t="s">
        <v>108</v>
      </c>
      <c r="C136" s="45" t="s">
        <v>138</v>
      </c>
      <c r="D136" s="69">
        <f>D137+D140+D142</f>
        <v>2899.7</v>
      </c>
      <c r="E136" s="69">
        <f t="shared" ref="E136:G136" si="61">E137+E140+E142</f>
        <v>927.37</v>
      </c>
      <c r="F136" s="142">
        <f t="shared" si="60"/>
        <v>31.981584301824327</v>
      </c>
      <c r="G136" s="166">
        <f t="shared" si="61"/>
        <v>1972.3299999999997</v>
      </c>
    </row>
    <row r="137" spans="1:7" ht="36.75" customHeight="1" x14ac:dyDescent="0.25">
      <c r="A137" s="81" t="s">
        <v>145</v>
      </c>
      <c r="B137" s="44" t="s">
        <v>108</v>
      </c>
      <c r="C137" s="45" t="s">
        <v>146</v>
      </c>
      <c r="D137" s="69">
        <f>D138+D139</f>
        <v>2624.7</v>
      </c>
      <c r="E137" s="69">
        <f t="shared" ref="E137:G137" si="62">E138+E139</f>
        <v>888.85</v>
      </c>
      <c r="F137" s="142">
        <f t="shared" si="60"/>
        <v>33.864822646397684</v>
      </c>
      <c r="G137" s="166">
        <f t="shared" si="62"/>
        <v>1735.85</v>
      </c>
    </row>
    <row r="138" spans="1:7" ht="22.5" customHeight="1" x14ac:dyDescent="0.25">
      <c r="A138" s="82" t="s">
        <v>147</v>
      </c>
      <c r="B138" s="50" t="s">
        <v>108</v>
      </c>
      <c r="C138" s="51" t="s">
        <v>148</v>
      </c>
      <c r="D138" s="70">
        <v>2594.6999999999998</v>
      </c>
      <c r="E138" s="70">
        <v>858.85</v>
      </c>
      <c r="F138" s="142">
        <f t="shared" si="60"/>
        <v>33.100165722434191</v>
      </c>
      <c r="G138" s="167">
        <f>D138-E138</f>
        <v>1735.85</v>
      </c>
    </row>
    <row r="139" spans="1:7" ht="33.75" customHeight="1" x14ac:dyDescent="0.25">
      <c r="A139" s="82" t="s">
        <v>151</v>
      </c>
      <c r="B139" s="50" t="s">
        <v>108</v>
      </c>
      <c r="C139" s="51" t="s">
        <v>152</v>
      </c>
      <c r="D139" s="70">
        <v>30</v>
      </c>
      <c r="E139" s="70">
        <v>30</v>
      </c>
      <c r="F139" s="142">
        <f t="shared" si="60"/>
        <v>100</v>
      </c>
      <c r="G139" s="167">
        <f>D139-E139</f>
        <v>0</v>
      </c>
    </row>
    <row r="140" spans="1:7" ht="15" customHeight="1" x14ac:dyDescent="0.25">
      <c r="A140" s="81" t="s">
        <v>139</v>
      </c>
      <c r="B140" s="44" t="s">
        <v>108</v>
      </c>
      <c r="C140" s="45" t="s">
        <v>140</v>
      </c>
      <c r="D140" s="69">
        <f>D141</f>
        <v>270</v>
      </c>
      <c r="E140" s="69">
        <f t="shared" ref="E140" si="63">E141</f>
        <v>37.130000000000003</v>
      </c>
      <c r="F140" s="142">
        <f t="shared" si="60"/>
        <v>13.751851851851853</v>
      </c>
      <c r="G140" s="166">
        <f>G141</f>
        <v>232.87</v>
      </c>
    </row>
    <row r="141" spans="1:7" ht="15" customHeight="1" x14ac:dyDescent="0.25">
      <c r="A141" s="82" t="s">
        <v>141</v>
      </c>
      <c r="B141" s="50" t="s">
        <v>108</v>
      </c>
      <c r="C141" s="51" t="s">
        <v>142</v>
      </c>
      <c r="D141" s="70">
        <v>270</v>
      </c>
      <c r="E141" s="70">
        <v>37.130000000000003</v>
      </c>
      <c r="F141" s="142">
        <f t="shared" si="60"/>
        <v>13.751851851851853</v>
      </c>
      <c r="G141" s="167">
        <f>D141-E141</f>
        <v>232.87</v>
      </c>
    </row>
    <row r="142" spans="1:7" ht="15" customHeight="1" x14ac:dyDescent="0.25">
      <c r="A142" s="81" t="s">
        <v>153</v>
      </c>
      <c r="B142" s="44" t="s">
        <v>108</v>
      </c>
      <c r="C142" s="45" t="s">
        <v>154</v>
      </c>
      <c r="D142" s="69">
        <f>D143</f>
        <v>5</v>
      </c>
      <c r="E142" s="69">
        <f t="shared" ref="E142:G142" si="64">E143</f>
        <v>1.39</v>
      </c>
      <c r="F142" s="142">
        <f t="shared" si="60"/>
        <v>27.799999999999997</v>
      </c>
      <c r="G142" s="166">
        <f t="shared" si="64"/>
        <v>3.6100000000000003</v>
      </c>
    </row>
    <row r="143" spans="1:7" ht="15" customHeight="1" x14ac:dyDescent="0.25">
      <c r="A143" s="82" t="s">
        <v>155</v>
      </c>
      <c r="B143" s="50" t="s">
        <v>108</v>
      </c>
      <c r="C143" s="51" t="s">
        <v>156</v>
      </c>
      <c r="D143" s="70">
        <v>5</v>
      </c>
      <c r="E143" s="70">
        <v>1.39</v>
      </c>
      <c r="F143" s="142">
        <f t="shared" si="60"/>
        <v>27.799999999999997</v>
      </c>
      <c r="G143" s="167">
        <f>D143-E143</f>
        <v>3.6100000000000003</v>
      </c>
    </row>
    <row r="144" spans="1:7" ht="15" customHeight="1" x14ac:dyDescent="0.25">
      <c r="A144" s="80" t="s">
        <v>98</v>
      </c>
      <c r="B144" s="44" t="s">
        <v>69</v>
      </c>
      <c r="C144" s="45" t="s">
        <v>138</v>
      </c>
      <c r="D144" s="69">
        <f>D145+D147+D151+D149</f>
        <v>8338.73</v>
      </c>
      <c r="E144" s="69">
        <f t="shared" ref="E144:G144" si="65">E145+E147+E151+E149</f>
        <v>4468.0200000000004</v>
      </c>
      <c r="F144" s="142">
        <f t="shared" si="60"/>
        <v>53.581540594311129</v>
      </c>
      <c r="G144" s="121">
        <f t="shared" si="65"/>
        <v>3870.71</v>
      </c>
    </row>
    <row r="145" spans="1:7" ht="37.5" customHeight="1" x14ac:dyDescent="0.25">
      <c r="A145" s="81" t="s">
        <v>145</v>
      </c>
      <c r="B145" s="44" t="s">
        <v>69</v>
      </c>
      <c r="C145" s="45" t="s">
        <v>146</v>
      </c>
      <c r="D145" s="69">
        <f>D146</f>
        <v>8217.08</v>
      </c>
      <c r="E145" s="69">
        <f t="shared" ref="E145:G145" si="66">E146</f>
        <v>4410.71</v>
      </c>
      <c r="F145" s="142">
        <f t="shared" si="60"/>
        <v>53.677340369084881</v>
      </c>
      <c r="G145" s="166">
        <f t="shared" si="66"/>
        <v>3806.37</v>
      </c>
    </row>
    <row r="146" spans="1:7" ht="15" customHeight="1" x14ac:dyDescent="0.25">
      <c r="A146" s="82" t="s">
        <v>151</v>
      </c>
      <c r="B146" s="50" t="s">
        <v>69</v>
      </c>
      <c r="C146" s="51" t="s">
        <v>152</v>
      </c>
      <c r="D146" s="70">
        <v>8217.08</v>
      </c>
      <c r="E146" s="70">
        <v>4410.71</v>
      </c>
      <c r="F146" s="142">
        <f t="shared" si="60"/>
        <v>53.677340369084881</v>
      </c>
      <c r="G146" s="167">
        <f>D146-E146</f>
        <v>3806.37</v>
      </c>
    </row>
    <row r="147" spans="1:7" ht="33.75" customHeight="1" x14ac:dyDescent="0.25">
      <c r="A147" s="81" t="s">
        <v>139</v>
      </c>
      <c r="B147" s="44" t="s">
        <v>69</v>
      </c>
      <c r="C147" s="45" t="s">
        <v>140</v>
      </c>
      <c r="D147" s="69">
        <f>D148</f>
        <v>97.65</v>
      </c>
      <c r="E147" s="69">
        <f t="shared" ref="E147:G147" si="67">E148</f>
        <v>52.92</v>
      </c>
      <c r="F147" s="142">
        <f t="shared" si="60"/>
        <v>54.193548387096769</v>
      </c>
      <c r="G147" s="166">
        <f t="shared" si="67"/>
        <v>44.730000000000004</v>
      </c>
    </row>
    <row r="148" spans="1:7" ht="15" customHeight="1" x14ac:dyDescent="0.25">
      <c r="A148" s="82" t="s">
        <v>141</v>
      </c>
      <c r="B148" s="50" t="s">
        <v>69</v>
      </c>
      <c r="C148" s="51" t="s">
        <v>142</v>
      </c>
      <c r="D148" s="70">
        <v>97.65</v>
      </c>
      <c r="E148" s="70">
        <v>52.92</v>
      </c>
      <c r="F148" s="142">
        <f t="shared" si="60"/>
        <v>54.193548387096769</v>
      </c>
      <c r="G148" s="167">
        <f>D148-E148</f>
        <v>44.730000000000004</v>
      </c>
    </row>
    <row r="149" spans="1:7" ht="15" customHeight="1" x14ac:dyDescent="0.25">
      <c r="A149" s="39" t="s">
        <v>243</v>
      </c>
      <c r="B149" s="44" t="s">
        <v>69</v>
      </c>
      <c r="C149" s="45">
        <v>300</v>
      </c>
      <c r="D149" s="70">
        <f>D150</f>
        <v>4</v>
      </c>
      <c r="E149" s="70">
        <f>E150</f>
        <v>4</v>
      </c>
      <c r="F149" s="142">
        <f t="shared" si="60"/>
        <v>100</v>
      </c>
      <c r="G149" s="167">
        <f>G150</f>
        <v>0</v>
      </c>
    </row>
    <row r="150" spans="1:7" ht="15" customHeight="1" x14ac:dyDescent="0.25">
      <c r="A150" s="40" t="s">
        <v>244</v>
      </c>
      <c r="B150" s="50" t="s">
        <v>69</v>
      </c>
      <c r="C150" s="51">
        <v>360</v>
      </c>
      <c r="D150" s="70">
        <v>4</v>
      </c>
      <c r="E150" s="70">
        <v>4</v>
      </c>
      <c r="F150" s="142">
        <f t="shared" si="60"/>
        <v>100</v>
      </c>
      <c r="G150" s="167">
        <f>D150-E150</f>
        <v>0</v>
      </c>
    </row>
    <row r="151" spans="1:7" ht="15" customHeight="1" x14ac:dyDescent="0.25">
      <c r="A151" s="81" t="s">
        <v>153</v>
      </c>
      <c r="B151" s="44" t="s">
        <v>69</v>
      </c>
      <c r="C151" s="45" t="s">
        <v>154</v>
      </c>
      <c r="D151" s="69">
        <f>D152</f>
        <v>20</v>
      </c>
      <c r="E151" s="69">
        <f t="shared" ref="E151:G151" si="68">E152</f>
        <v>0.39</v>
      </c>
      <c r="F151" s="142">
        <f t="shared" si="60"/>
        <v>1.95</v>
      </c>
      <c r="G151" s="166">
        <f t="shared" si="68"/>
        <v>19.61</v>
      </c>
    </row>
    <row r="152" spans="1:7" ht="15" customHeight="1" x14ac:dyDescent="0.25">
      <c r="A152" s="82" t="s">
        <v>155</v>
      </c>
      <c r="B152" s="50" t="s">
        <v>69</v>
      </c>
      <c r="C152" s="51" t="s">
        <v>156</v>
      </c>
      <c r="D152" s="70">
        <v>20</v>
      </c>
      <c r="E152" s="70">
        <v>0.39</v>
      </c>
      <c r="F152" s="142">
        <f t="shared" si="60"/>
        <v>1.95</v>
      </c>
      <c r="G152" s="167">
        <f>D152-E152</f>
        <v>19.61</v>
      </c>
    </row>
    <row r="153" spans="1:7" ht="15" customHeight="1" x14ac:dyDescent="0.25">
      <c r="A153" s="80" t="s">
        <v>111</v>
      </c>
      <c r="B153" s="44" t="s">
        <v>79</v>
      </c>
      <c r="C153" s="45" t="s">
        <v>138</v>
      </c>
      <c r="D153" s="69">
        <f>D154+D156</f>
        <v>330</v>
      </c>
      <c r="E153" s="69">
        <f t="shared" ref="E153:G153" si="69">E154+E156</f>
        <v>185.21</v>
      </c>
      <c r="F153" s="142">
        <f t="shared" si="60"/>
        <v>56.124242424242432</v>
      </c>
      <c r="G153" s="166">
        <f t="shared" si="69"/>
        <v>144.79</v>
      </c>
    </row>
    <row r="154" spans="1:7" ht="35.25" customHeight="1" x14ac:dyDescent="0.25">
      <c r="A154" s="81" t="s">
        <v>145</v>
      </c>
      <c r="B154" s="44" t="s">
        <v>79</v>
      </c>
      <c r="C154" s="45" t="s">
        <v>146</v>
      </c>
      <c r="D154" s="69">
        <f>D155</f>
        <v>300</v>
      </c>
      <c r="E154" s="69">
        <f t="shared" ref="E154:G154" si="70">E155</f>
        <v>171.47</v>
      </c>
      <c r="F154" s="142">
        <f t="shared" si="60"/>
        <v>57.156666666666666</v>
      </c>
      <c r="G154" s="166">
        <f t="shared" si="70"/>
        <v>128.53</v>
      </c>
    </row>
    <row r="155" spans="1:7" ht="15" customHeight="1" x14ac:dyDescent="0.25">
      <c r="A155" s="82" t="s">
        <v>151</v>
      </c>
      <c r="B155" s="50" t="s">
        <v>79</v>
      </c>
      <c r="C155" s="51" t="s">
        <v>152</v>
      </c>
      <c r="D155" s="70">
        <v>300</v>
      </c>
      <c r="E155" s="70">
        <v>171.47</v>
      </c>
      <c r="F155" s="142">
        <f t="shared" si="60"/>
        <v>57.156666666666666</v>
      </c>
      <c r="G155" s="167">
        <f>D155-E155</f>
        <v>128.53</v>
      </c>
    </row>
    <row r="156" spans="1:7" ht="36.75" customHeight="1" x14ac:dyDescent="0.25">
      <c r="A156" s="81" t="s">
        <v>139</v>
      </c>
      <c r="B156" s="44" t="s">
        <v>79</v>
      </c>
      <c r="C156" s="45" t="s">
        <v>140</v>
      </c>
      <c r="D156" s="69">
        <f>D157</f>
        <v>30</v>
      </c>
      <c r="E156" s="69">
        <f t="shared" ref="E156:G156" si="71">E157</f>
        <v>13.74</v>
      </c>
      <c r="F156" s="142">
        <f t="shared" si="60"/>
        <v>45.800000000000004</v>
      </c>
      <c r="G156" s="166">
        <f t="shared" si="71"/>
        <v>16.259999999999998</v>
      </c>
    </row>
    <row r="157" spans="1:7" ht="15" customHeight="1" x14ac:dyDescent="0.25">
      <c r="A157" s="82" t="s">
        <v>141</v>
      </c>
      <c r="B157" s="50" t="s">
        <v>79</v>
      </c>
      <c r="C157" s="51" t="s">
        <v>142</v>
      </c>
      <c r="D157" s="70">
        <v>30</v>
      </c>
      <c r="E157" s="70">
        <v>13.74</v>
      </c>
      <c r="F157" s="142">
        <f t="shared" si="60"/>
        <v>45.800000000000004</v>
      </c>
      <c r="G157" s="167">
        <f>D157-E157</f>
        <v>16.259999999999998</v>
      </c>
    </row>
    <row r="158" spans="1:7" ht="15" customHeight="1" x14ac:dyDescent="0.25">
      <c r="A158" s="80" t="s">
        <v>96</v>
      </c>
      <c r="B158" s="44" t="s">
        <v>67</v>
      </c>
      <c r="C158" s="45" t="s">
        <v>138</v>
      </c>
      <c r="D158" s="69">
        <f>D159</f>
        <v>1779.1</v>
      </c>
      <c r="E158" s="69">
        <f t="shared" ref="E158:G159" si="72">E159</f>
        <v>857.63</v>
      </c>
      <c r="F158" s="142">
        <f t="shared" si="60"/>
        <v>48.205834410657076</v>
      </c>
      <c r="G158" s="166">
        <f t="shared" si="72"/>
        <v>921.46999999999991</v>
      </c>
    </row>
    <row r="159" spans="1:7" ht="37.5" customHeight="1" x14ac:dyDescent="0.25">
      <c r="A159" s="81" t="s">
        <v>145</v>
      </c>
      <c r="B159" s="44" t="s">
        <v>67</v>
      </c>
      <c r="C159" s="45" t="s">
        <v>146</v>
      </c>
      <c r="D159" s="69">
        <f>D160</f>
        <v>1779.1</v>
      </c>
      <c r="E159" s="69">
        <f t="shared" si="72"/>
        <v>857.63</v>
      </c>
      <c r="F159" s="142">
        <f t="shared" si="60"/>
        <v>48.205834410657076</v>
      </c>
      <c r="G159" s="166">
        <f t="shared" si="72"/>
        <v>921.46999999999991</v>
      </c>
    </row>
    <row r="160" spans="1:7" ht="15" customHeight="1" x14ac:dyDescent="0.25">
      <c r="A160" s="82" t="s">
        <v>151</v>
      </c>
      <c r="B160" s="50" t="s">
        <v>67</v>
      </c>
      <c r="C160" s="51" t="s">
        <v>152</v>
      </c>
      <c r="D160" s="70">
        <v>1779.1</v>
      </c>
      <c r="E160" s="70">
        <v>857.63</v>
      </c>
      <c r="F160" s="142">
        <f t="shared" si="60"/>
        <v>48.205834410657076</v>
      </c>
      <c r="G160" s="167">
        <f>D160-E160</f>
        <v>921.46999999999991</v>
      </c>
    </row>
    <row r="161" spans="1:7" ht="15" customHeight="1" x14ac:dyDescent="0.25">
      <c r="A161" s="80" t="s">
        <v>133</v>
      </c>
      <c r="B161" s="44" t="s">
        <v>95</v>
      </c>
      <c r="C161" s="45" t="s">
        <v>138</v>
      </c>
      <c r="D161" s="69">
        <f>D162</f>
        <v>17.02</v>
      </c>
      <c r="E161" s="69">
        <f t="shared" ref="E161:G162" si="73">E162</f>
        <v>0</v>
      </c>
      <c r="F161" s="142">
        <f t="shared" si="60"/>
        <v>0</v>
      </c>
      <c r="G161" s="166">
        <f t="shared" si="73"/>
        <v>17.02</v>
      </c>
    </row>
    <row r="162" spans="1:7" ht="35.25" customHeight="1" x14ac:dyDescent="0.25">
      <c r="A162" s="81" t="s">
        <v>191</v>
      </c>
      <c r="B162" s="44" t="s">
        <v>95</v>
      </c>
      <c r="C162" s="45" t="s">
        <v>192</v>
      </c>
      <c r="D162" s="69">
        <f>D163</f>
        <v>17.02</v>
      </c>
      <c r="E162" s="69">
        <f t="shared" si="73"/>
        <v>0</v>
      </c>
      <c r="F162" s="142">
        <f t="shared" si="60"/>
        <v>0</v>
      </c>
      <c r="G162" s="166">
        <f t="shared" si="73"/>
        <v>17.02</v>
      </c>
    </row>
    <row r="163" spans="1:7" ht="15" customHeight="1" x14ac:dyDescent="0.25">
      <c r="A163" s="82" t="s">
        <v>134</v>
      </c>
      <c r="B163" s="50" t="s">
        <v>95</v>
      </c>
      <c r="C163" s="51" t="s">
        <v>94</v>
      </c>
      <c r="D163" s="70">
        <v>17.02</v>
      </c>
      <c r="E163" s="70">
        <v>0</v>
      </c>
      <c r="F163" s="142">
        <f t="shared" si="60"/>
        <v>0</v>
      </c>
      <c r="G163" s="167">
        <f>D163-E163</f>
        <v>17.02</v>
      </c>
    </row>
    <row r="164" spans="1:7" ht="15" customHeight="1" x14ac:dyDescent="0.25">
      <c r="A164" s="80" t="s">
        <v>193</v>
      </c>
      <c r="B164" s="44" t="s">
        <v>194</v>
      </c>
      <c r="C164" s="45" t="s">
        <v>138</v>
      </c>
      <c r="D164" s="69">
        <f>D165</f>
        <v>60</v>
      </c>
      <c r="E164" s="69">
        <f t="shared" ref="E164:G164" si="74">E165</f>
        <v>2.7</v>
      </c>
      <c r="F164" s="172">
        <f t="shared" si="74"/>
        <v>4.5000000000000009</v>
      </c>
      <c r="G164" s="69">
        <f t="shared" si="74"/>
        <v>57.3</v>
      </c>
    </row>
    <row r="165" spans="1:7" ht="15" customHeight="1" x14ac:dyDescent="0.25">
      <c r="A165" s="80" t="s">
        <v>126</v>
      </c>
      <c r="B165" s="44" t="s">
        <v>127</v>
      </c>
      <c r="C165" s="45" t="s">
        <v>138</v>
      </c>
      <c r="D165" s="69">
        <f>D166</f>
        <v>60</v>
      </c>
      <c r="E165" s="69">
        <f t="shared" ref="E165:G166" si="75">E166</f>
        <v>2.7</v>
      </c>
      <c r="F165" s="142">
        <f t="shared" si="60"/>
        <v>4.5000000000000009</v>
      </c>
      <c r="G165" s="166">
        <f t="shared" si="75"/>
        <v>57.3</v>
      </c>
    </row>
    <row r="166" spans="1:7" ht="15" customHeight="1" x14ac:dyDescent="0.25">
      <c r="A166" s="81" t="s">
        <v>139</v>
      </c>
      <c r="B166" s="44" t="s">
        <v>127</v>
      </c>
      <c r="C166" s="45" t="s">
        <v>140</v>
      </c>
      <c r="D166" s="69">
        <f>D167</f>
        <v>60</v>
      </c>
      <c r="E166" s="69">
        <f t="shared" si="75"/>
        <v>2.7</v>
      </c>
      <c r="F166" s="142">
        <f t="shared" si="60"/>
        <v>4.5000000000000009</v>
      </c>
      <c r="G166" s="166">
        <f t="shared" si="75"/>
        <v>57.3</v>
      </c>
    </row>
    <row r="167" spans="1:7" ht="15" customHeight="1" x14ac:dyDescent="0.25">
      <c r="A167" s="82" t="s">
        <v>141</v>
      </c>
      <c r="B167" s="50" t="s">
        <v>127</v>
      </c>
      <c r="C167" s="51" t="s">
        <v>142</v>
      </c>
      <c r="D167" s="70">
        <v>60</v>
      </c>
      <c r="E167" s="70">
        <v>2.7</v>
      </c>
      <c r="F167" s="142">
        <f t="shared" si="60"/>
        <v>4.5000000000000009</v>
      </c>
      <c r="G167" s="167">
        <f>D167-E167</f>
        <v>57.3</v>
      </c>
    </row>
    <row r="168" spans="1:7" ht="12.75" customHeight="1" x14ac:dyDescent="0.25">
      <c r="A168" s="80" t="s">
        <v>195</v>
      </c>
      <c r="B168" s="44" t="s">
        <v>196</v>
      </c>
      <c r="C168" s="45" t="s">
        <v>138</v>
      </c>
      <c r="D168" s="69">
        <f>D169</f>
        <v>162.5</v>
      </c>
      <c r="E168" s="69">
        <f t="shared" ref="E168:G168" si="76">E169</f>
        <v>27.14</v>
      </c>
      <c r="F168" s="172">
        <f t="shared" si="76"/>
        <v>16.701538461538462</v>
      </c>
      <c r="G168" s="69">
        <f t="shared" si="76"/>
        <v>135.36000000000001</v>
      </c>
    </row>
    <row r="169" spans="1:7" ht="22.5" customHeight="1" x14ac:dyDescent="0.25">
      <c r="A169" s="80" t="s">
        <v>112</v>
      </c>
      <c r="B169" s="44" t="s">
        <v>82</v>
      </c>
      <c r="C169" s="45" t="s">
        <v>138</v>
      </c>
      <c r="D169" s="69">
        <f>D170</f>
        <v>162.5</v>
      </c>
      <c r="E169" s="69">
        <f t="shared" ref="E169:G170" si="77">E170</f>
        <v>27.14</v>
      </c>
      <c r="F169" s="142">
        <f t="shared" si="60"/>
        <v>16.701538461538462</v>
      </c>
      <c r="G169" s="166">
        <f t="shared" si="77"/>
        <v>135.36000000000001</v>
      </c>
    </row>
    <row r="170" spans="1:7" ht="39" customHeight="1" x14ac:dyDescent="0.25">
      <c r="A170" s="81" t="s">
        <v>145</v>
      </c>
      <c r="B170" s="44" t="s">
        <v>82</v>
      </c>
      <c r="C170" s="45" t="s">
        <v>146</v>
      </c>
      <c r="D170" s="69">
        <f>D171</f>
        <v>162.5</v>
      </c>
      <c r="E170" s="69">
        <f t="shared" si="77"/>
        <v>27.14</v>
      </c>
      <c r="F170" s="142">
        <f t="shared" si="60"/>
        <v>16.701538461538462</v>
      </c>
      <c r="G170" s="166">
        <f t="shared" si="77"/>
        <v>135.36000000000001</v>
      </c>
    </row>
    <row r="171" spans="1:7" ht="15" customHeight="1" thickBot="1" x14ac:dyDescent="0.3">
      <c r="A171" s="82" t="s">
        <v>151</v>
      </c>
      <c r="B171" s="50" t="s">
        <v>82</v>
      </c>
      <c r="C171" s="51" t="s">
        <v>152</v>
      </c>
      <c r="D171" s="70">
        <v>162.5</v>
      </c>
      <c r="E171" s="70">
        <v>27.14</v>
      </c>
      <c r="F171" s="173">
        <f t="shared" si="60"/>
        <v>16.701538461538462</v>
      </c>
      <c r="G171" s="167">
        <f>D171-E171</f>
        <v>135.36000000000001</v>
      </c>
    </row>
    <row r="172" spans="1:7" ht="15" customHeight="1" thickBot="1" x14ac:dyDescent="0.3">
      <c r="A172" s="204"/>
      <c r="B172" s="205"/>
      <c r="C172" s="205"/>
      <c r="D172" s="100">
        <f>D15+D19+D47+D56+D64+D86+D98+D110+D115+D123+D129+D134+D164+D168+D8</f>
        <v>22379.989999999998</v>
      </c>
      <c r="E172" s="100">
        <f>E15+E19+E47+E56+E64+E86+E98+E110+E115+E123+E129+E134+E164+E168+E8</f>
        <v>9881.75</v>
      </c>
      <c r="F172" s="174">
        <f>E172/D172*100</f>
        <v>44.154398639141483</v>
      </c>
      <c r="G172" s="186">
        <f>G15+G19+G47+G56+G64+G86+G98+G110+G115+G123+G129+G134+G164+G168+G8</f>
        <v>12498.24</v>
      </c>
    </row>
    <row r="179" spans="5:5" x14ac:dyDescent="0.25">
      <c r="E179" s="101"/>
    </row>
  </sheetData>
  <autoFilter ref="A7:G172"/>
  <mergeCells count="6">
    <mergeCell ref="B1:D1"/>
    <mergeCell ref="C6:D6"/>
    <mergeCell ref="A172:C172"/>
    <mergeCell ref="E1:G1"/>
    <mergeCell ref="A3:G4"/>
    <mergeCell ref="E2:G2"/>
  </mergeCells>
  <pageMargins left="0" right="0" top="0" bottom="0" header="0" footer="0"/>
  <pageSetup paperSize="9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1"/>
  <sheetViews>
    <sheetView zoomScaleNormal="100" workbookViewId="0">
      <selection activeCell="E1" sqref="E1:G1"/>
    </sheetView>
  </sheetViews>
  <sheetFormatPr defaultRowHeight="15" x14ac:dyDescent="0.25"/>
  <cols>
    <col min="1" max="1" width="46.140625" style="3" customWidth="1"/>
    <col min="2" max="2" width="7" style="3" customWidth="1"/>
    <col min="3" max="3" width="6.7109375" style="3" customWidth="1"/>
    <col min="4" max="4" width="20.140625" style="3" customWidth="1"/>
    <col min="5" max="5" width="12.140625" style="3" customWidth="1"/>
    <col min="6" max="6" width="11.42578125" style="3" customWidth="1"/>
    <col min="7" max="7" width="14.85546875" style="3" customWidth="1"/>
    <col min="8" max="16384" width="9.140625" style="3"/>
  </cols>
  <sheetData>
    <row r="1" spans="1:7" ht="64.5" customHeight="1" x14ac:dyDescent="0.25">
      <c r="D1" s="1"/>
      <c r="E1" s="197" t="s">
        <v>286</v>
      </c>
      <c r="F1" s="197"/>
      <c r="G1" s="197"/>
    </row>
    <row r="2" spans="1:7" ht="64.5" customHeight="1" x14ac:dyDescent="0.25">
      <c r="E2" s="211"/>
      <c r="F2" s="211"/>
      <c r="G2" s="211"/>
    </row>
    <row r="3" spans="1:7" ht="46.5" customHeight="1" x14ac:dyDescent="0.25">
      <c r="A3" s="210" t="s">
        <v>137</v>
      </c>
      <c r="B3" s="210"/>
      <c r="C3" s="210"/>
      <c r="D3" s="210"/>
      <c r="E3" s="210"/>
      <c r="F3" s="210"/>
      <c r="G3" s="210"/>
    </row>
    <row r="5" spans="1:7" ht="15.75" thickBot="1" x14ac:dyDescent="0.3">
      <c r="D5" s="13"/>
      <c r="G5" s="13" t="s">
        <v>62</v>
      </c>
    </row>
    <row r="6" spans="1:7" ht="75.75" customHeight="1" thickBot="1" x14ac:dyDescent="0.3">
      <c r="A6" s="29" t="s">
        <v>28</v>
      </c>
      <c r="B6" s="30" t="s">
        <v>29</v>
      </c>
      <c r="C6" s="29" t="s">
        <v>30</v>
      </c>
      <c r="D6" s="105" t="s">
        <v>259</v>
      </c>
      <c r="E6" s="106" t="s">
        <v>260</v>
      </c>
      <c r="F6" s="87" t="s">
        <v>258</v>
      </c>
      <c r="G6" s="106" t="s">
        <v>262</v>
      </c>
    </row>
    <row r="7" spans="1:7" x14ac:dyDescent="0.25">
      <c r="A7" s="31" t="s">
        <v>33</v>
      </c>
      <c r="B7" s="32">
        <v>1</v>
      </c>
      <c r="C7" s="32">
        <v>0</v>
      </c>
      <c r="D7" s="58">
        <f>D8+D9+D10+D11</f>
        <v>14509.060000000001</v>
      </c>
      <c r="E7" s="58">
        <f>E8+E9+E10+E11</f>
        <v>6978.6490000000003</v>
      </c>
      <c r="F7" s="175">
        <f t="shared" ref="F7:F30" si="0">E7/D7*100</f>
        <v>48.09856048565517</v>
      </c>
      <c r="G7" s="144">
        <f t="shared" ref="G7" si="1">G8+G9+G10+G11</f>
        <v>7530.4110000000001</v>
      </c>
    </row>
    <row r="8" spans="1:7" ht="25.5" customHeight="1" x14ac:dyDescent="0.25">
      <c r="A8" s="33" t="s">
        <v>34</v>
      </c>
      <c r="B8" s="34">
        <v>1</v>
      </c>
      <c r="C8" s="34">
        <v>2</v>
      </c>
      <c r="D8" s="59">
        <v>1779.1</v>
      </c>
      <c r="E8" s="59">
        <v>857.63</v>
      </c>
      <c r="F8" s="175">
        <f t="shared" si="0"/>
        <v>48.205834410657076</v>
      </c>
      <c r="G8" s="73">
        <f>D8-E8</f>
        <v>921.46999999999991</v>
      </c>
    </row>
    <row r="9" spans="1:7" ht="35.25" customHeight="1" x14ac:dyDescent="0.25">
      <c r="A9" s="33" t="s">
        <v>35</v>
      </c>
      <c r="B9" s="34">
        <v>1</v>
      </c>
      <c r="C9" s="34">
        <v>4</v>
      </c>
      <c r="D9" s="59">
        <v>8261.83</v>
      </c>
      <c r="E9" s="59">
        <v>4402.93</v>
      </c>
      <c r="F9" s="175">
        <f t="shared" si="0"/>
        <v>53.292430369542828</v>
      </c>
      <c r="G9" s="73">
        <f>D9-E9</f>
        <v>3858.8999999999996</v>
      </c>
    </row>
    <row r="10" spans="1:7" x14ac:dyDescent="0.25">
      <c r="A10" s="33" t="s">
        <v>36</v>
      </c>
      <c r="B10" s="34">
        <v>1</v>
      </c>
      <c r="C10" s="34">
        <v>11</v>
      </c>
      <c r="D10" s="59">
        <v>50</v>
      </c>
      <c r="E10" s="59">
        <v>0</v>
      </c>
      <c r="F10" s="175">
        <f t="shared" si="0"/>
        <v>0</v>
      </c>
      <c r="G10" s="73">
        <f>D10-E10</f>
        <v>50</v>
      </c>
    </row>
    <row r="11" spans="1:7" x14ac:dyDescent="0.25">
      <c r="A11" s="33" t="s">
        <v>37</v>
      </c>
      <c r="B11" s="34">
        <v>1</v>
      </c>
      <c r="C11" s="34">
        <v>13</v>
      </c>
      <c r="D11" s="59">
        <v>4418.13</v>
      </c>
      <c r="E11" s="59">
        <v>1718.0889999999999</v>
      </c>
      <c r="F11" s="175">
        <f t="shared" si="0"/>
        <v>38.887244150805884</v>
      </c>
      <c r="G11" s="73">
        <f>D11-E11</f>
        <v>2700.0410000000002</v>
      </c>
    </row>
    <row r="12" spans="1:7" x14ac:dyDescent="0.25">
      <c r="A12" s="33" t="s">
        <v>38</v>
      </c>
      <c r="B12" s="34">
        <v>2</v>
      </c>
      <c r="C12" s="34">
        <v>0</v>
      </c>
      <c r="D12" s="59">
        <f>D13</f>
        <v>162.5</v>
      </c>
      <c r="E12" s="59">
        <f t="shared" ref="E12:G12" si="2">E13</f>
        <v>27.14</v>
      </c>
      <c r="F12" s="175">
        <f t="shared" si="0"/>
        <v>16.701538461538462</v>
      </c>
      <c r="G12" s="73">
        <f t="shared" si="2"/>
        <v>135.36000000000001</v>
      </c>
    </row>
    <row r="13" spans="1:7" x14ac:dyDescent="0.25">
      <c r="A13" s="33" t="s">
        <v>39</v>
      </c>
      <c r="B13" s="34">
        <v>2</v>
      </c>
      <c r="C13" s="34">
        <v>3</v>
      </c>
      <c r="D13" s="59">
        <v>162.5</v>
      </c>
      <c r="E13" s="59">
        <v>27.14</v>
      </c>
      <c r="F13" s="175">
        <f t="shared" si="0"/>
        <v>16.701538461538462</v>
      </c>
      <c r="G13" s="73">
        <f>D13-E13</f>
        <v>135.36000000000001</v>
      </c>
    </row>
    <row r="14" spans="1:7" ht="23.25" x14ac:dyDescent="0.25">
      <c r="A14" s="33" t="s">
        <v>40</v>
      </c>
      <c r="B14" s="34">
        <v>3</v>
      </c>
      <c r="C14" s="34">
        <v>0</v>
      </c>
      <c r="D14" s="59">
        <f>D15+D16</f>
        <v>44</v>
      </c>
      <c r="E14" s="59">
        <f t="shared" ref="E14:G14" si="3">E15+E16</f>
        <v>0</v>
      </c>
      <c r="F14" s="175">
        <f t="shared" si="0"/>
        <v>0</v>
      </c>
      <c r="G14" s="196">
        <f t="shared" si="3"/>
        <v>44</v>
      </c>
    </row>
    <row r="15" spans="1:7" x14ac:dyDescent="0.25">
      <c r="A15" s="33" t="s">
        <v>41</v>
      </c>
      <c r="B15" s="34">
        <v>3</v>
      </c>
      <c r="C15" s="34">
        <v>4</v>
      </c>
      <c r="D15" s="59">
        <v>40</v>
      </c>
      <c r="E15" s="59">
        <v>0</v>
      </c>
      <c r="F15" s="175">
        <f t="shared" si="0"/>
        <v>0</v>
      </c>
      <c r="G15" s="73">
        <f>D15-E15</f>
        <v>40</v>
      </c>
    </row>
    <row r="16" spans="1:7" ht="24" customHeight="1" x14ac:dyDescent="0.25">
      <c r="A16" s="33" t="s">
        <v>60</v>
      </c>
      <c r="B16" s="34">
        <v>3</v>
      </c>
      <c r="C16" s="34">
        <v>9</v>
      </c>
      <c r="D16" s="59">
        <v>4</v>
      </c>
      <c r="E16" s="59">
        <v>0</v>
      </c>
      <c r="F16" s="175">
        <f t="shared" si="0"/>
        <v>0</v>
      </c>
      <c r="G16" s="73">
        <f>D16-E16</f>
        <v>4</v>
      </c>
    </row>
    <row r="17" spans="1:7" x14ac:dyDescent="0.25">
      <c r="A17" s="33" t="s">
        <v>42</v>
      </c>
      <c r="B17" s="34">
        <v>4</v>
      </c>
      <c r="C17" s="34">
        <v>0</v>
      </c>
      <c r="D17" s="59">
        <f>D18+D19+D20</f>
        <v>497.4</v>
      </c>
      <c r="E17" s="59">
        <f>E18+E19+E20</f>
        <v>319.44799999999998</v>
      </c>
      <c r="F17" s="175">
        <f t="shared" si="0"/>
        <v>64.223562525130674</v>
      </c>
      <c r="G17" s="73">
        <f t="shared" ref="G17" si="4">G18+G19+G20</f>
        <v>177.95200000000003</v>
      </c>
    </row>
    <row r="18" spans="1:7" x14ac:dyDescent="0.25">
      <c r="A18" s="33" t="s">
        <v>115</v>
      </c>
      <c r="B18" s="34">
        <v>4</v>
      </c>
      <c r="C18" s="34">
        <v>1</v>
      </c>
      <c r="D18" s="59">
        <v>56.7</v>
      </c>
      <c r="E18" s="59">
        <v>9.1440000000000001</v>
      </c>
      <c r="F18" s="175">
        <f t="shared" si="0"/>
        <v>16.126984126984127</v>
      </c>
      <c r="G18" s="73">
        <f>D18-E18</f>
        <v>47.556000000000004</v>
      </c>
    </row>
    <row r="19" spans="1:7" x14ac:dyDescent="0.25">
      <c r="A19" s="33" t="s">
        <v>210</v>
      </c>
      <c r="B19" s="34">
        <v>4</v>
      </c>
      <c r="C19" s="34">
        <v>9</v>
      </c>
      <c r="D19" s="59">
        <v>10</v>
      </c>
      <c r="E19" s="59">
        <v>0</v>
      </c>
      <c r="F19" s="175">
        <f t="shared" si="0"/>
        <v>0</v>
      </c>
      <c r="G19" s="73">
        <f>D19-E19</f>
        <v>10</v>
      </c>
    </row>
    <row r="20" spans="1:7" x14ac:dyDescent="0.25">
      <c r="A20" s="33" t="s">
        <v>43</v>
      </c>
      <c r="B20" s="34">
        <v>4</v>
      </c>
      <c r="C20" s="34">
        <v>10</v>
      </c>
      <c r="D20" s="59">
        <v>430.7</v>
      </c>
      <c r="E20" s="59">
        <v>310.30399999999997</v>
      </c>
      <c r="F20" s="175">
        <f t="shared" si="0"/>
        <v>72.046436034362657</v>
      </c>
      <c r="G20" s="73">
        <f>D20-E20</f>
        <v>120.39600000000002</v>
      </c>
    </row>
    <row r="21" spans="1:7" x14ac:dyDescent="0.25">
      <c r="A21" s="33" t="s">
        <v>44</v>
      </c>
      <c r="B21" s="34">
        <v>5</v>
      </c>
      <c r="C21" s="34">
        <v>0</v>
      </c>
      <c r="D21" s="59">
        <f>D22+D23+D24</f>
        <v>1199.31</v>
      </c>
      <c r="E21" s="59">
        <f>E22+E23+E24</f>
        <v>247.64000000000001</v>
      </c>
      <c r="F21" s="175">
        <f t="shared" si="0"/>
        <v>20.648539576923401</v>
      </c>
      <c r="G21" s="73">
        <f>G22+G23+G24</f>
        <v>951.66999999999985</v>
      </c>
    </row>
    <row r="22" spans="1:7" x14ac:dyDescent="0.25">
      <c r="A22" s="33" t="s">
        <v>121</v>
      </c>
      <c r="B22" s="34">
        <v>5</v>
      </c>
      <c r="C22" s="34">
        <v>1</v>
      </c>
      <c r="D22" s="59">
        <v>440.72</v>
      </c>
      <c r="E22" s="59">
        <v>143.46</v>
      </c>
      <c r="F22" s="175">
        <f t="shared" si="0"/>
        <v>32.551279724087856</v>
      </c>
      <c r="G22" s="73">
        <f>D22-E22</f>
        <v>297.26</v>
      </c>
    </row>
    <row r="23" spans="1:7" x14ac:dyDescent="0.25">
      <c r="A23" s="33" t="s">
        <v>61</v>
      </c>
      <c r="B23" s="34">
        <v>5</v>
      </c>
      <c r="C23" s="34">
        <v>2</v>
      </c>
      <c r="D23" s="59">
        <v>367.59</v>
      </c>
      <c r="E23" s="59">
        <v>37.5</v>
      </c>
      <c r="F23" s="175">
        <f t="shared" si="0"/>
        <v>10.201583285725945</v>
      </c>
      <c r="G23" s="73">
        <f>D23-E23</f>
        <v>330.09</v>
      </c>
    </row>
    <row r="24" spans="1:7" x14ac:dyDescent="0.25">
      <c r="A24" s="33" t="s">
        <v>45</v>
      </c>
      <c r="B24" s="34">
        <v>5</v>
      </c>
      <c r="C24" s="34">
        <v>3</v>
      </c>
      <c r="D24" s="59">
        <v>391</v>
      </c>
      <c r="E24" s="59">
        <v>66.680000000000007</v>
      </c>
      <c r="F24" s="175">
        <f t="shared" si="0"/>
        <v>17.053708439897701</v>
      </c>
      <c r="G24" s="73">
        <f>D24-E24</f>
        <v>324.32</v>
      </c>
    </row>
    <row r="25" spans="1:7" x14ac:dyDescent="0.25">
      <c r="A25" s="33" t="s">
        <v>91</v>
      </c>
      <c r="B25" s="34">
        <v>8</v>
      </c>
      <c r="C25" s="34">
        <v>0</v>
      </c>
      <c r="D25" s="59">
        <f>D26</f>
        <v>2140.9</v>
      </c>
      <c r="E25" s="59">
        <f t="shared" ref="E25:G25" si="5">E26</f>
        <v>663.73</v>
      </c>
      <c r="F25" s="175">
        <f t="shared" si="0"/>
        <v>31.002382175720488</v>
      </c>
      <c r="G25" s="73">
        <f t="shared" si="5"/>
        <v>1477.17</v>
      </c>
    </row>
    <row r="26" spans="1:7" x14ac:dyDescent="0.25">
      <c r="A26" s="33" t="s">
        <v>46</v>
      </c>
      <c r="B26" s="34">
        <v>8</v>
      </c>
      <c r="C26" s="34">
        <v>1</v>
      </c>
      <c r="D26" s="59">
        <v>2140.9</v>
      </c>
      <c r="E26" s="59">
        <v>663.73</v>
      </c>
      <c r="F26" s="175">
        <f t="shared" si="0"/>
        <v>31.002382175720488</v>
      </c>
      <c r="G26" s="73">
        <f>D26-E26</f>
        <v>1477.17</v>
      </c>
    </row>
    <row r="27" spans="1:7" x14ac:dyDescent="0.25">
      <c r="A27" s="33" t="s">
        <v>92</v>
      </c>
      <c r="B27" s="34">
        <v>11</v>
      </c>
      <c r="C27" s="34">
        <v>0</v>
      </c>
      <c r="D27" s="59">
        <f>D28</f>
        <v>3809.8</v>
      </c>
      <c r="E27" s="59">
        <f t="shared" ref="E27:G27" si="6">E28</f>
        <v>1645.14</v>
      </c>
      <c r="F27" s="175">
        <f t="shared" si="0"/>
        <v>43.181794319911809</v>
      </c>
      <c r="G27" s="73">
        <f t="shared" si="6"/>
        <v>2164.66</v>
      </c>
    </row>
    <row r="28" spans="1:7" x14ac:dyDescent="0.25">
      <c r="A28" s="33" t="s">
        <v>47</v>
      </c>
      <c r="B28" s="34">
        <v>11</v>
      </c>
      <c r="C28" s="34">
        <v>1</v>
      </c>
      <c r="D28" s="59">
        <v>3809.8</v>
      </c>
      <c r="E28" s="59">
        <v>1645.14</v>
      </c>
      <c r="F28" s="175">
        <f t="shared" si="0"/>
        <v>43.181794319911809</v>
      </c>
      <c r="G28" s="73">
        <f>D28-E28</f>
        <v>2164.66</v>
      </c>
    </row>
    <row r="29" spans="1:7" ht="34.5" x14ac:dyDescent="0.25">
      <c r="A29" s="33" t="s">
        <v>93</v>
      </c>
      <c r="B29" s="34">
        <v>14</v>
      </c>
      <c r="C29" s="34">
        <v>0</v>
      </c>
      <c r="D29" s="59">
        <f>D30</f>
        <v>17.02</v>
      </c>
      <c r="E29" s="59">
        <f t="shared" ref="E29:G29" si="7">E30</f>
        <v>0</v>
      </c>
      <c r="F29" s="175">
        <f t="shared" si="0"/>
        <v>0</v>
      </c>
      <c r="G29" s="73">
        <f t="shared" si="7"/>
        <v>17.02</v>
      </c>
    </row>
    <row r="30" spans="1:7" ht="15.75" thickBot="1" x14ac:dyDescent="0.3">
      <c r="A30" s="35" t="s">
        <v>48</v>
      </c>
      <c r="B30" s="36">
        <v>14</v>
      </c>
      <c r="C30" s="36">
        <v>3</v>
      </c>
      <c r="D30" s="60">
        <v>17.02</v>
      </c>
      <c r="E30" s="60">
        <v>0</v>
      </c>
      <c r="F30" s="182">
        <f t="shared" si="0"/>
        <v>0</v>
      </c>
      <c r="G30" s="183">
        <f>D30-E30</f>
        <v>17.02</v>
      </c>
    </row>
    <row r="31" spans="1:7" ht="15.75" thickBot="1" x14ac:dyDescent="0.3">
      <c r="A31" s="207"/>
      <c r="B31" s="208"/>
      <c r="C31" s="209"/>
      <c r="D31" s="38">
        <f>D7+D12+D14+D17+D21+D25+D27+D29</f>
        <v>22379.99</v>
      </c>
      <c r="E31" s="38">
        <f>E7+E12+E14+E17+E21+E25+E27+E29</f>
        <v>9881.7470000000012</v>
      </c>
      <c r="F31" s="184">
        <f>E31/D31*100</f>
        <v>44.154385234309757</v>
      </c>
      <c r="G31" s="187">
        <f>G7+G12+G14+G17+G21+G25+G27+G29</f>
        <v>12498.243</v>
      </c>
    </row>
  </sheetData>
  <autoFilter ref="A6:G31"/>
  <mergeCells count="4">
    <mergeCell ref="A31:C31"/>
    <mergeCell ref="E1:G1"/>
    <mergeCell ref="A3:G3"/>
    <mergeCell ref="E2:G2"/>
  </mergeCells>
  <pageMargins left="0.7" right="0.7" top="0.75" bottom="0.75" header="0.3" footer="0.3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30"/>
  <sheetViews>
    <sheetView zoomScaleNormal="100" workbookViewId="0">
      <selection activeCell="G1" sqref="G1:J1"/>
    </sheetView>
  </sheetViews>
  <sheetFormatPr defaultRowHeight="15.75" x14ac:dyDescent="0.25"/>
  <cols>
    <col min="1" max="1" width="55.140625" style="2" customWidth="1"/>
    <col min="2" max="2" width="6.85546875" style="11" customWidth="1"/>
    <col min="3" max="3" width="5" style="11" customWidth="1"/>
    <col min="4" max="4" width="4.140625" style="11" customWidth="1"/>
    <col min="5" max="5" width="8.85546875" style="11" customWidth="1"/>
    <col min="6" max="6" width="5.140625" style="11" customWidth="1"/>
    <col min="7" max="7" width="18.85546875" style="2" customWidth="1"/>
    <col min="8" max="8" width="11.140625" style="2" customWidth="1"/>
    <col min="9" max="9" width="9.85546875" style="2" customWidth="1"/>
    <col min="10" max="10" width="11.140625" style="2" customWidth="1"/>
    <col min="11" max="16384" width="9.140625" style="2"/>
  </cols>
  <sheetData>
    <row r="1" spans="1:10" ht="54.75" customHeight="1" x14ac:dyDescent="0.25">
      <c r="G1" s="215" t="s">
        <v>287</v>
      </c>
      <c r="H1" s="215"/>
      <c r="I1" s="215"/>
      <c r="J1" s="215"/>
    </row>
    <row r="2" spans="1:10" ht="36.75" customHeight="1" x14ac:dyDescent="0.25">
      <c r="G2" s="216"/>
      <c r="H2" s="216"/>
      <c r="I2" s="216"/>
      <c r="J2" s="216"/>
    </row>
    <row r="3" spans="1:10" ht="61.5" customHeight="1" x14ac:dyDescent="0.25">
      <c r="A3" s="199" t="s">
        <v>135</v>
      </c>
      <c r="B3" s="199"/>
      <c r="C3" s="199"/>
      <c r="D3" s="199"/>
      <c r="E3" s="199"/>
      <c r="F3" s="199"/>
      <c r="G3" s="199"/>
      <c r="H3" s="199"/>
      <c r="I3" s="117"/>
    </row>
    <row r="4" spans="1:10" ht="16.5" thickBot="1" x14ac:dyDescent="0.3">
      <c r="G4" s="12"/>
      <c r="J4" s="12" t="s">
        <v>136</v>
      </c>
    </row>
    <row r="5" spans="1:10" ht="95.25" thickBot="1" x14ac:dyDescent="0.3">
      <c r="A5" s="14" t="s">
        <v>28</v>
      </c>
      <c r="B5" s="14" t="s">
        <v>49</v>
      </c>
      <c r="C5" s="15" t="s">
        <v>29</v>
      </c>
      <c r="D5" s="14" t="s">
        <v>30</v>
      </c>
      <c r="E5" s="14" t="s">
        <v>31</v>
      </c>
      <c r="F5" s="14" t="s">
        <v>32</v>
      </c>
      <c r="G5" s="105" t="s">
        <v>259</v>
      </c>
      <c r="H5" s="106" t="s">
        <v>260</v>
      </c>
      <c r="I5" s="87" t="s">
        <v>258</v>
      </c>
      <c r="J5" s="106" t="s">
        <v>262</v>
      </c>
    </row>
    <row r="6" spans="1:10" ht="15" x14ac:dyDescent="0.25">
      <c r="A6" s="26" t="s">
        <v>33</v>
      </c>
      <c r="B6" s="16">
        <v>650</v>
      </c>
      <c r="C6" s="17">
        <v>1</v>
      </c>
      <c r="D6" s="18">
        <v>0</v>
      </c>
      <c r="E6" s="19" t="s">
        <v>66</v>
      </c>
      <c r="F6" s="20" t="s">
        <v>50</v>
      </c>
      <c r="G6" s="57">
        <f>G7+G10+G17+G20</f>
        <v>14509.06</v>
      </c>
      <c r="H6" s="176">
        <f t="shared" ref="H6:J6" si="0">H7+H10+H17+H20</f>
        <v>6978.6500000000005</v>
      </c>
      <c r="I6" s="179">
        <f t="shared" ref="I6:I66" si="1">H6/G6*100</f>
        <v>48.098567377900437</v>
      </c>
      <c r="J6" s="66">
        <f t="shared" si="0"/>
        <v>7530.41</v>
      </c>
    </row>
    <row r="7" spans="1:10" ht="22.5" x14ac:dyDescent="0.25">
      <c r="A7" s="26" t="s">
        <v>34</v>
      </c>
      <c r="B7" s="16">
        <v>650</v>
      </c>
      <c r="C7" s="17">
        <v>1</v>
      </c>
      <c r="D7" s="18">
        <v>2</v>
      </c>
      <c r="E7" s="19" t="s">
        <v>66</v>
      </c>
      <c r="F7" s="20" t="s">
        <v>50</v>
      </c>
      <c r="G7" s="57">
        <f>G8</f>
        <v>1779.1</v>
      </c>
      <c r="H7" s="57">
        <f t="shared" ref="H7:J8" si="2">H8</f>
        <v>857.63</v>
      </c>
      <c r="I7" s="179">
        <f t="shared" si="1"/>
        <v>48.205834410657076</v>
      </c>
      <c r="J7" s="63">
        <f t="shared" si="2"/>
        <v>921.46999999999991</v>
      </c>
    </row>
    <row r="8" spans="1:10" ht="15" x14ac:dyDescent="0.25">
      <c r="A8" s="26" t="s">
        <v>96</v>
      </c>
      <c r="B8" s="16">
        <v>650</v>
      </c>
      <c r="C8" s="17">
        <v>1</v>
      </c>
      <c r="D8" s="18">
        <v>2</v>
      </c>
      <c r="E8" s="19" t="s">
        <v>67</v>
      </c>
      <c r="F8" s="20" t="s">
        <v>50</v>
      </c>
      <c r="G8" s="57">
        <f>G9</f>
        <v>1779.1</v>
      </c>
      <c r="H8" s="57">
        <f t="shared" si="2"/>
        <v>857.63</v>
      </c>
      <c r="I8" s="179">
        <f t="shared" si="1"/>
        <v>48.205834410657076</v>
      </c>
      <c r="J8" s="63">
        <f t="shared" si="2"/>
        <v>921.46999999999991</v>
      </c>
    </row>
    <row r="9" spans="1:10" ht="22.5" x14ac:dyDescent="0.25">
      <c r="A9" s="26" t="s">
        <v>97</v>
      </c>
      <c r="B9" s="16">
        <v>650</v>
      </c>
      <c r="C9" s="17">
        <v>1</v>
      </c>
      <c r="D9" s="18">
        <v>2</v>
      </c>
      <c r="E9" s="19" t="s">
        <v>67</v>
      </c>
      <c r="F9" s="20" t="s">
        <v>68</v>
      </c>
      <c r="G9" s="57">
        <v>1779.1</v>
      </c>
      <c r="H9" s="57">
        <v>857.63</v>
      </c>
      <c r="I9" s="179">
        <f t="shared" si="1"/>
        <v>48.205834410657076</v>
      </c>
      <c r="J9" s="63">
        <f>G9-H9</f>
        <v>921.46999999999991</v>
      </c>
    </row>
    <row r="10" spans="1:10" ht="33.75" x14ac:dyDescent="0.25">
      <c r="A10" s="26" t="s">
        <v>35</v>
      </c>
      <c r="B10" s="16">
        <v>650</v>
      </c>
      <c r="C10" s="17">
        <v>1</v>
      </c>
      <c r="D10" s="18">
        <v>4</v>
      </c>
      <c r="E10" s="19" t="s">
        <v>66</v>
      </c>
      <c r="F10" s="20" t="s">
        <v>50</v>
      </c>
      <c r="G10" s="57">
        <f>G11</f>
        <v>8261.83</v>
      </c>
      <c r="H10" s="57">
        <f t="shared" ref="H10:J10" si="3">H11</f>
        <v>4402.93</v>
      </c>
      <c r="I10" s="179">
        <f t="shared" si="1"/>
        <v>53.292430369542828</v>
      </c>
      <c r="J10" s="63">
        <f t="shared" si="3"/>
        <v>3858.9000000000005</v>
      </c>
    </row>
    <row r="11" spans="1:10" ht="15" x14ac:dyDescent="0.25">
      <c r="A11" s="26" t="s">
        <v>98</v>
      </c>
      <c r="B11" s="16">
        <v>650</v>
      </c>
      <c r="C11" s="17">
        <v>1</v>
      </c>
      <c r="D11" s="18">
        <v>4</v>
      </c>
      <c r="E11" s="19" t="s">
        <v>69</v>
      </c>
      <c r="F11" s="20" t="s">
        <v>50</v>
      </c>
      <c r="G11" s="57">
        <f>G12+G13+G14+G16+G15</f>
        <v>8261.83</v>
      </c>
      <c r="H11" s="57">
        <f t="shared" ref="H11:J11" si="4">H12+H13+H14+H16+H15</f>
        <v>4402.93</v>
      </c>
      <c r="I11" s="179">
        <f t="shared" si="1"/>
        <v>53.292430369542828</v>
      </c>
      <c r="J11" s="63">
        <f t="shared" si="4"/>
        <v>3858.9000000000005</v>
      </c>
    </row>
    <row r="12" spans="1:10" ht="22.5" x14ac:dyDescent="0.25">
      <c r="A12" s="26" t="s">
        <v>97</v>
      </c>
      <c r="B12" s="16">
        <v>650</v>
      </c>
      <c r="C12" s="17">
        <v>1</v>
      </c>
      <c r="D12" s="18">
        <v>4</v>
      </c>
      <c r="E12" s="19" t="s">
        <v>69</v>
      </c>
      <c r="F12" s="20" t="s">
        <v>68</v>
      </c>
      <c r="G12" s="57">
        <v>8069.38</v>
      </c>
      <c r="H12" s="57">
        <v>4349.57</v>
      </c>
      <c r="I12" s="179">
        <f t="shared" si="1"/>
        <v>53.90215853014729</v>
      </c>
      <c r="J12" s="63">
        <f>G12-H12</f>
        <v>3719.8100000000004</v>
      </c>
    </row>
    <row r="13" spans="1:10" ht="22.5" x14ac:dyDescent="0.25">
      <c r="A13" s="26" t="s">
        <v>99</v>
      </c>
      <c r="B13" s="16">
        <v>650</v>
      </c>
      <c r="C13" s="17">
        <v>1</v>
      </c>
      <c r="D13" s="18">
        <v>4</v>
      </c>
      <c r="E13" s="19" t="s">
        <v>69</v>
      </c>
      <c r="F13" s="20" t="s">
        <v>70</v>
      </c>
      <c r="G13" s="57">
        <v>102.7</v>
      </c>
      <c r="H13" s="57">
        <v>25.05</v>
      </c>
      <c r="I13" s="179">
        <f t="shared" si="1"/>
        <v>24.391431353456667</v>
      </c>
      <c r="J13" s="63">
        <f>G13-H13</f>
        <v>77.650000000000006</v>
      </c>
    </row>
    <row r="14" spans="1:10" ht="22.5" x14ac:dyDescent="0.25">
      <c r="A14" s="26" t="s">
        <v>100</v>
      </c>
      <c r="B14" s="16">
        <v>650</v>
      </c>
      <c r="C14" s="17">
        <v>1</v>
      </c>
      <c r="D14" s="18">
        <v>4</v>
      </c>
      <c r="E14" s="19" t="s">
        <v>69</v>
      </c>
      <c r="F14" s="20" t="s">
        <v>71</v>
      </c>
      <c r="G14" s="57">
        <v>65.75</v>
      </c>
      <c r="H14" s="57">
        <v>23.92</v>
      </c>
      <c r="I14" s="179">
        <f t="shared" si="1"/>
        <v>36.380228136882131</v>
      </c>
      <c r="J14" s="63">
        <f>G14-H14</f>
        <v>41.83</v>
      </c>
    </row>
    <row r="15" spans="1:10" ht="15" x14ac:dyDescent="0.25">
      <c r="A15" s="40" t="s">
        <v>244</v>
      </c>
      <c r="B15" s="16">
        <v>650</v>
      </c>
      <c r="C15" s="17">
        <v>1</v>
      </c>
      <c r="D15" s="18">
        <v>4</v>
      </c>
      <c r="E15" s="28" t="s">
        <v>69</v>
      </c>
      <c r="F15" s="20">
        <v>360</v>
      </c>
      <c r="G15" s="57">
        <v>4</v>
      </c>
      <c r="H15" s="57">
        <v>4</v>
      </c>
      <c r="I15" s="179">
        <f t="shared" si="1"/>
        <v>100</v>
      </c>
      <c r="J15" s="63">
        <f>G15-H15</f>
        <v>0</v>
      </c>
    </row>
    <row r="16" spans="1:10" ht="15" x14ac:dyDescent="0.25">
      <c r="A16" s="26" t="s">
        <v>101</v>
      </c>
      <c r="B16" s="16">
        <v>650</v>
      </c>
      <c r="C16" s="17">
        <v>1</v>
      </c>
      <c r="D16" s="18">
        <v>4</v>
      </c>
      <c r="E16" s="19" t="s">
        <v>69</v>
      </c>
      <c r="F16" s="20" t="s">
        <v>72</v>
      </c>
      <c r="G16" s="57">
        <v>20</v>
      </c>
      <c r="H16" s="57">
        <v>0.39</v>
      </c>
      <c r="I16" s="179">
        <f t="shared" si="1"/>
        <v>1.95</v>
      </c>
      <c r="J16" s="63">
        <f>G16-H16</f>
        <v>19.61</v>
      </c>
    </row>
    <row r="17" spans="1:10" ht="15" x14ac:dyDescent="0.25">
      <c r="A17" s="26" t="s">
        <v>36</v>
      </c>
      <c r="B17" s="16">
        <v>650</v>
      </c>
      <c r="C17" s="17">
        <v>1</v>
      </c>
      <c r="D17" s="18">
        <v>11</v>
      </c>
      <c r="E17" s="19" t="s">
        <v>66</v>
      </c>
      <c r="F17" s="20" t="s">
        <v>50</v>
      </c>
      <c r="G17" s="57">
        <f>G18</f>
        <v>50</v>
      </c>
      <c r="H17" s="57">
        <f t="shared" ref="H17:J18" si="5">H18</f>
        <v>0</v>
      </c>
      <c r="I17" s="179">
        <f t="shared" si="1"/>
        <v>0</v>
      </c>
      <c r="J17" s="63">
        <f t="shared" si="5"/>
        <v>50</v>
      </c>
    </row>
    <row r="18" spans="1:10" ht="15" x14ac:dyDescent="0.25">
      <c r="A18" s="26" t="s">
        <v>102</v>
      </c>
      <c r="B18" s="16">
        <v>650</v>
      </c>
      <c r="C18" s="17">
        <v>1</v>
      </c>
      <c r="D18" s="18">
        <v>11</v>
      </c>
      <c r="E18" s="19" t="s">
        <v>73</v>
      </c>
      <c r="F18" s="20" t="s">
        <v>50</v>
      </c>
      <c r="G18" s="57">
        <f>G19</f>
        <v>50</v>
      </c>
      <c r="H18" s="57">
        <f t="shared" si="5"/>
        <v>0</v>
      </c>
      <c r="I18" s="179">
        <f t="shared" si="1"/>
        <v>0</v>
      </c>
      <c r="J18" s="63">
        <f t="shared" si="5"/>
        <v>50</v>
      </c>
    </row>
    <row r="19" spans="1:10" ht="15" x14ac:dyDescent="0.25">
      <c r="A19" s="26" t="s">
        <v>103</v>
      </c>
      <c r="B19" s="16">
        <v>650</v>
      </c>
      <c r="C19" s="17">
        <v>1</v>
      </c>
      <c r="D19" s="18">
        <v>11</v>
      </c>
      <c r="E19" s="19" t="s">
        <v>73</v>
      </c>
      <c r="F19" s="20" t="s">
        <v>74</v>
      </c>
      <c r="G19" s="57">
        <v>50</v>
      </c>
      <c r="H19" s="57">
        <v>0</v>
      </c>
      <c r="I19" s="179">
        <f t="shared" si="1"/>
        <v>0</v>
      </c>
      <c r="J19" s="63">
        <f>G19-H19</f>
        <v>50</v>
      </c>
    </row>
    <row r="20" spans="1:10" ht="15" x14ac:dyDescent="0.25">
      <c r="A20" s="26" t="s">
        <v>37</v>
      </c>
      <c r="B20" s="16">
        <v>650</v>
      </c>
      <c r="C20" s="17">
        <v>1</v>
      </c>
      <c r="D20" s="18">
        <v>13</v>
      </c>
      <c r="E20" s="19" t="s">
        <v>66</v>
      </c>
      <c r="F20" s="20" t="s">
        <v>50</v>
      </c>
      <c r="G20" s="57">
        <f>G21+G23+G25+G29+G32+G34+G43+G40+G27</f>
        <v>4418.1299999999992</v>
      </c>
      <c r="H20" s="57">
        <f t="shared" ref="H20:J20" si="6">H21+H23+H25+H29+H32+H34+H43+H40+H27</f>
        <v>1718.09</v>
      </c>
      <c r="I20" s="57">
        <f t="shared" si="6"/>
        <v>321.90418157401643</v>
      </c>
      <c r="J20" s="57">
        <f t="shared" si="6"/>
        <v>2700.0399999999995</v>
      </c>
    </row>
    <row r="21" spans="1:10" ht="22.5" x14ac:dyDescent="0.25">
      <c r="A21" s="26" t="s">
        <v>104</v>
      </c>
      <c r="B21" s="16">
        <v>650</v>
      </c>
      <c r="C21" s="17">
        <v>1</v>
      </c>
      <c r="D21" s="18">
        <v>13</v>
      </c>
      <c r="E21" s="19" t="s">
        <v>52</v>
      </c>
      <c r="F21" s="20" t="s">
        <v>50</v>
      </c>
      <c r="G21" s="57">
        <f>G22</f>
        <v>3.2</v>
      </c>
      <c r="H21" s="57">
        <f t="shared" ref="H21:J21" si="7">H22</f>
        <v>0</v>
      </c>
      <c r="I21" s="179">
        <f t="shared" si="1"/>
        <v>0</v>
      </c>
      <c r="J21" s="63">
        <f t="shared" si="7"/>
        <v>3.2</v>
      </c>
    </row>
    <row r="22" spans="1:10" ht="22.5" x14ac:dyDescent="0.25">
      <c r="A22" s="26" t="s">
        <v>100</v>
      </c>
      <c r="B22" s="16">
        <v>650</v>
      </c>
      <c r="C22" s="17">
        <v>1</v>
      </c>
      <c r="D22" s="18">
        <v>13</v>
      </c>
      <c r="E22" s="19" t="s">
        <v>52</v>
      </c>
      <c r="F22" s="20" t="s">
        <v>71</v>
      </c>
      <c r="G22" s="57">
        <v>3.2</v>
      </c>
      <c r="H22" s="57">
        <v>0</v>
      </c>
      <c r="I22" s="179">
        <f t="shared" si="1"/>
        <v>0</v>
      </c>
      <c r="J22" s="63">
        <f>G22-H22</f>
        <v>3.2</v>
      </c>
    </row>
    <row r="23" spans="1:10" ht="22.5" x14ac:dyDescent="0.25">
      <c r="A23" s="26" t="s">
        <v>104</v>
      </c>
      <c r="B23" s="16">
        <v>650</v>
      </c>
      <c r="C23" s="17">
        <v>1</v>
      </c>
      <c r="D23" s="18">
        <v>13</v>
      </c>
      <c r="E23" s="19" t="s">
        <v>76</v>
      </c>
      <c r="F23" s="20" t="s">
        <v>50</v>
      </c>
      <c r="G23" s="57">
        <f>G24</f>
        <v>4</v>
      </c>
      <c r="H23" s="57">
        <f t="shared" ref="H23:J23" si="8">H24</f>
        <v>0</v>
      </c>
      <c r="I23" s="179">
        <f t="shared" si="1"/>
        <v>0</v>
      </c>
      <c r="J23" s="63">
        <f t="shared" si="8"/>
        <v>4</v>
      </c>
    </row>
    <row r="24" spans="1:10" ht="22.5" x14ac:dyDescent="0.25">
      <c r="A24" s="26" t="s">
        <v>100</v>
      </c>
      <c r="B24" s="16">
        <v>650</v>
      </c>
      <c r="C24" s="17">
        <v>1</v>
      </c>
      <c r="D24" s="18">
        <v>13</v>
      </c>
      <c r="E24" s="19" t="s">
        <v>76</v>
      </c>
      <c r="F24" s="20" t="s">
        <v>71</v>
      </c>
      <c r="G24" s="57">
        <v>4</v>
      </c>
      <c r="H24" s="57">
        <v>0</v>
      </c>
      <c r="I24" s="179">
        <f t="shared" si="1"/>
        <v>0</v>
      </c>
      <c r="J24" s="63">
        <f>G24-H24</f>
        <v>4</v>
      </c>
    </row>
    <row r="25" spans="1:10" ht="22.5" x14ac:dyDescent="0.25">
      <c r="A25" s="26" t="s">
        <v>104</v>
      </c>
      <c r="B25" s="16">
        <v>650</v>
      </c>
      <c r="C25" s="17">
        <v>1</v>
      </c>
      <c r="D25" s="18">
        <v>13</v>
      </c>
      <c r="E25" s="19" t="s">
        <v>90</v>
      </c>
      <c r="F25" s="20" t="s">
        <v>50</v>
      </c>
      <c r="G25" s="57">
        <f>G26</f>
        <v>5</v>
      </c>
      <c r="H25" s="57">
        <f t="shared" ref="H25:J25" si="9">H26</f>
        <v>0</v>
      </c>
      <c r="I25" s="179">
        <f t="shared" si="1"/>
        <v>0</v>
      </c>
      <c r="J25" s="63">
        <f t="shared" si="9"/>
        <v>5</v>
      </c>
    </row>
    <row r="26" spans="1:10" ht="22.5" x14ac:dyDescent="0.25">
      <c r="A26" s="26" t="s">
        <v>100</v>
      </c>
      <c r="B26" s="16">
        <v>650</v>
      </c>
      <c r="C26" s="17">
        <v>1</v>
      </c>
      <c r="D26" s="18">
        <v>13</v>
      </c>
      <c r="E26" s="19" t="s">
        <v>90</v>
      </c>
      <c r="F26" s="20" t="s">
        <v>71</v>
      </c>
      <c r="G26" s="57">
        <v>5</v>
      </c>
      <c r="H26" s="57">
        <v>0</v>
      </c>
      <c r="I26" s="179">
        <f t="shared" si="1"/>
        <v>0</v>
      </c>
      <c r="J26" s="63">
        <f>G26-H26</f>
        <v>5</v>
      </c>
    </row>
    <row r="27" spans="1:10" ht="33.75" x14ac:dyDescent="0.25">
      <c r="A27" s="26" t="s">
        <v>107</v>
      </c>
      <c r="B27" s="16">
        <v>650</v>
      </c>
      <c r="C27" s="17">
        <v>1</v>
      </c>
      <c r="D27" s="18">
        <v>13</v>
      </c>
      <c r="E27" s="28" t="s">
        <v>118</v>
      </c>
      <c r="F27" s="20" t="s">
        <v>50</v>
      </c>
      <c r="G27" s="57">
        <f>G28</f>
        <v>2</v>
      </c>
      <c r="H27" s="57">
        <f t="shared" ref="H27:J27" si="10">H28</f>
        <v>2</v>
      </c>
      <c r="I27" s="179">
        <f t="shared" si="1"/>
        <v>100</v>
      </c>
      <c r="J27" s="57">
        <f t="shared" si="10"/>
        <v>0</v>
      </c>
    </row>
    <row r="28" spans="1:10" ht="22.5" x14ac:dyDescent="0.25">
      <c r="A28" s="26" t="s">
        <v>119</v>
      </c>
      <c r="B28" s="16">
        <v>650</v>
      </c>
      <c r="C28" s="17">
        <v>1</v>
      </c>
      <c r="D28" s="18">
        <v>13</v>
      </c>
      <c r="E28" s="28" t="s">
        <v>118</v>
      </c>
      <c r="F28" s="20" t="s">
        <v>86</v>
      </c>
      <c r="G28" s="57">
        <v>2</v>
      </c>
      <c r="H28" s="57">
        <v>2</v>
      </c>
      <c r="I28" s="179">
        <f t="shared" si="1"/>
        <v>100</v>
      </c>
      <c r="J28" s="63">
        <f>G28-H28</f>
        <v>0</v>
      </c>
    </row>
    <row r="29" spans="1:10" ht="33.75" x14ac:dyDescent="0.25">
      <c r="A29" s="26" t="s">
        <v>211</v>
      </c>
      <c r="B29" s="16">
        <v>650</v>
      </c>
      <c r="C29" s="17">
        <v>1</v>
      </c>
      <c r="D29" s="18">
        <v>13</v>
      </c>
      <c r="E29" s="19" t="s">
        <v>77</v>
      </c>
      <c r="F29" s="20" t="s">
        <v>50</v>
      </c>
      <c r="G29" s="57">
        <f>G30+G31</f>
        <v>1095.33</v>
      </c>
      <c r="H29" s="57">
        <f t="shared" ref="H29:J29" si="11">H30+H31</f>
        <v>538.42000000000007</v>
      </c>
      <c r="I29" s="179">
        <f t="shared" si="1"/>
        <v>49.155962130134306</v>
      </c>
      <c r="J29" s="63">
        <f t="shared" si="11"/>
        <v>556.90999999999985</v>
      </c>
    </row>
    <row r="30" spans="1:10" ht="22.5" x14ac:dyDescent="0.25">
      <c r="A30" s="26" t="s">
        <v>100</v>
      </c>
      <c r="B30" s="16">
        <v>650</v>
      </c>
      <c r="C30" s="17">
        <v>1</v>
      </c>
      <c r="D30" s="18">
        <v>13</v>
      </c>
      <c r="E30" s="19" t="s">
        <v>77</v>
      </c>
      <c r="F30" s="20" t="s">
        <v>71</v>
      </c>
      <c r="G30" s="57">
        <v>1078.33</v>
      </c>
      <c r="H30" s="57">
        <v>537.57000000000005</v>
      </c>
      <c r="I30" s="179">
        <f t="shared" si="1"/>
        <v>49.852086096093039</v>
      </c>
      <c r="J30" s="63">
        <f>G30-H30</f>
        <v>540.75999999999988</v>
      </c>
    </row>
    <row r="31" spans="1:10" ht="15" x14ac:dyDescent="0.25">
      <c r="A31" s="26" t="s">
        <v>101</v>
      </c>
      <c r="B31" s="16">
        <v>650</v>
      </c>
      <c r="C31" s="17">
        <v>1</v>
      </c>
      <c r="D31" s="18">
        <v>13</v>
      </c>
      <c r="E31" s="19" t="s">
        <v>77</v>
      </c>
      <c r="F31" s="20" t="s">
        <v>72</v>
      </c>
      <c r="G31" s="57">
        <v>17</v>
      </c>
      <c r="H31" s="57">
        <v>0.85</v>
      </c>
      <c r="I31" s="179">
        <f t="shared" si="1"/>
        <v>5</v>
      </c>
      <c r="J31" s="63">
        <f>G31-H31</f>
        <v>16.149999999999999</v>
      </c>
    </row>
    <row r="32" spans="1:10" ht="15" x14ac:dyDescent="0.25">
      <c r="A32" s="26" t="s">
        <v>106</v>
      </c>
      <c r="B32" s="16">
        <v>650</v>
      </c>
      <c r="C32" s="17">
        <v>1</v>
      </c>
      <c r="D32" s="18">
        <v>13</v>
      </c>
      <c r="E32" s="19" t="s">
        <v>78</v>
      </c>
      <c r="F32" s="20" t="s">
        <v>50</v>
      </c>
      <c r="G32" s="57">
        <f>G33</f>
        <v>2</v>
      </c>
      <c r="H32" s="57">
        <f t="shared" ref="H32:J32" si="12">H33</f>
        <v>0</v>
      </c>
      <c r="I32" s="179">
        <f t="shared" si="1"/>
        <v>0</v>
      </c>
      <c r="J32" s="63">
        <f t="shared" si="12"/>
        <v>2</v>
      </c>
    </row>
    <row r="33" spans="1:10" ht="22.5" x14ac:dyDescent="0.25">
      <c r="A33" s="26" t="s">
        <v>100</v>
      </c>
      <c r="B33" s="16">
        <v>650</v>
      </c>
      <c r="C33" s="17">
        <v>1</v>
      </c>
      <c r="D33" s="18">
        <v>13</v>
      </c>
      <c r="E33" s="19" t="s">
        <v>78</v>
      </c>
      <c r="F33" s="20" t="s">
        <v>71</v>
      </c>
      <c r="G33" s="57">
        <v>2</v>
      </c>
      <c r="H33" s="57">
        <v>0</v>
      </c>
      <c r="I33" s="179">
        <f t="shared" si="1"/>
        <v>0</v>
      </c>
      <c r="J33" s="63">
        <f>G33-H33</f>
        <v>2</v>
      </c>
    </row>
    <row r="34" spans="1:10" ht="33.75" x14ac:dyDescent="0.25">
      <c r="A34" s="26" t="s">
        <v>107</v>
      </c>
      <c r="B34" s="16">
        <v>650</v>
      </c>
      <c r="C34" s="17">
        <v>1</v>
      </c>
      <c r="D34" s="18">
        <v>13</v>
      </c>
      <c r="E34" s="19" t="s">
        <v>108</v>
      </c>
      <c r="F34" s="20" t="s">
        <v>50</v>
      </c>
      <c r="G34" s="57">
        <f>G35+G36+G37+G38+G39</f>
        <v>2899.7</v>
      </c>
      <c r="H34" s="57">
        <f t="shared" ref="H34:J34" si="13">H35+H36+H37+H38+H39</f>
        <v>927.37</v>
      </c>
      <c r="I34" s="179">
        <f t="shared" si="1"/>
        <v>31.981584301824327</v>
      </c>
      <c r="J34" s="63">
        <f t="shared" si="13"/>
        <v>1972.3299999999997</v>
      </c>
    </row>
    <row r="35" spans="1:10" ht="22.5" x14ac:dyDescent="0.25">
      <c r="A35" s="26" t="s">
        <v>109</v>
      </c>
      <c r="B35" s="16">
        <v>650</v>
      </c>
      <c r="C35" s="17">
        <v>1</v>
      </c>
      <c r="D35" s="18">
        <v>13</v>
      </c>
      <c r="E35" s="19" t="s">
        <v>108</v>
      </c>
      <c r="F35" s="20" t="s">
        <v>80</v>
      </c>
      <c r="G35" s="57">
        <v>2584.6999999999998</v>
      </c>
      <c r="H35" s="177">
        <v>858.85</v>
      </c>
      <c r="I35" s="179">
        <f t="shared" si="1"/>
        <v>33.228227647309168</v>
      </c>
      <c r="J35" s="67">
        <f>G35-H35</f>
        <v>1725.85</v>
      </c>
    </row>
    <row r="36" spans="1:10" ht="22.5" x14ac:dyDescent="0.25">
      <c r="A36" s="26" t="s">
        <v>110</v>
      </c>
      <c r="B36" s="16">
        <v>650</v>
      </c>
      <c r="C36" s="17">
        <v>1</v>
      </c>
      <c r="D36" s="18">
        <v>13</v>
      </c>
      <c r="E36" s="19" t="s">
        <v>108</v>
      </c>
      <c r="F36" s="20" t="s">
        <v>81</v>
      </c>
      <c r="G36" s="57">
        <v>10</v>
      </c>
      <c r="H36" s="177">
        <v>0</v>
      </c>
      <c r="I36" s="179">
        <f t="shared" si="1"/>
        <v>0</v>
      </c>
      <c r="J36" s="67">
        <f>G36-H36</f>
        <v>10</v>
      </c>
    </row>
    <row r="37" spans="1:10" ht="22.5" x14ac:dyDescent="0.25">
      <c r="A37" s="26" t="s">
        <v>99</v>
      </c>
      <c r="B37" s="16">
        <v>650</v>
      </c>
      <c r="C37" s="17">
        <v>1</v>
      </c>
      <c r="D37" s="18">
        <v>13</v>
      </c>
      <c r="E37" s="19" t="s">
        <v>108</v>
      </c>
      <c r="F37" s="20" t="s">
        <v>70</v>
      </c>
      <c r="G37" s="57">
        <v>30</v>
      </c>
      <c r="H37" s="177">
        <v>30</v>
      </c>
      <c r="I37" s="179">
        <f t="shared" si="1"/>
        <v>100</v>
      </c>
      <c r="J37" s="67">
        <f>G37-H37</f>
        <v>0</v>
      </c>
    </row>
    <row r="38" spans="1:10" ht="22.5" x14ac:dyDescent="0.25">
      <c r="A38" s="26" t="s">
        <v>100</v>
      </c>
      <c r="B38" s="16">
        <v>650</v>
      </c>
      <c r="C38" s="17">
        <v>1</v>
      </c>
      <c r="D38" s="18">
        <v>13</v>
      </c>
      <c r="E38" s="19" t="s">
        <v>108</v>
      </c>
      <c r="F38" s="20" t="s">
        <v>71</v>
      </c>
      <c r="G38" s="57">
        <v>270</v>
      </c>
      <c r="H38" s="177">
        <v>37.130000000000003</v>
      </c>
      <c r="I38" s="179">
        <f t="shared" si="1"/>
        <v>13.751851851851853</v>
      </c>
      <c r="J38" s="67">
        <f>G38-H38</f>
        <v>232.87</v>
      </c>
    </row>
    <row r="39" spans="1:10" ht="15" x14ac:dyDescent="0.25">
      <c r="A39" s="26" t="s">
        <v>101</v>
      </c>
      <c r="B39" s="16">
        <v>650</v>
      </c>
      <c r="C39" s="17">
        <v>1</v>
      </c>
      <c r="D39" s="18">
        <v>13</v>
      </c>
      <c r="E39" s="19" t="s">
        <v>108</v>
      </c>
      <c r="F39" s="20" t="s">
        <v>72</v>
      </c>
      <c r="G39" s="57">
        <v>5</v>
      </c>
      <c r="H39" s="177">
        <v>1.39</v>
      </c>
      <c r="I39" s="179">
        <f t="shared" si="1"/>
        <v>27.799999999999997</v>
      </c>
      <c r="J39" s="67">
        <f>G39-H39</f>
        <v>3.6100000000000003</v>
      </c>
    </row>
    <row r="40" spans="1:10" ht="15" x14ac:dyDescent="0.25">
      <c r="A40" s="75" t="s">
        <v>98</v>
      </c>
      <c r="B40" s="76">
        <v>650</v>
      </c>
      <c r="C40" s="77">
        <v>1</v>
      </c>
      <c r="D40" s="78">
        <v>13</v>
      </c>
      <c r="E40" s="50">
        <v>2510204</v>
      </c>
      <c r="F40" s="62">
        <v>0</v>
      </c>
      <c r="G40" s="70">
        <f>G41+G42</f>
        <v>76.900000000000006</v>
      </c>
      <c r="H40" s="70">
        <f t="shared" ref="H40:J40" si="14">H41+H42</f>
        <v>65.09</v>
      </c>
      <c r="I40" s="179">
        <f t="shared" si="1"/>
        <v>84.642392717815341</v>
      </c>
      <c r="J40" s="70">
        <f t="shared" si="14"/>
        <v>11.809999999999995</v>
      </c>
    </row>
    <row r="41" spans="1:10" ht="22.5" x14ac:dyDescent="0.25">
      <c r="A41" s="75" t="s">
        <v>99</v>
      </c>
      <c r="B41" s="76">
        <v>650</v>
      </c>
      <c r="C41" s="77">
        <v>1</v>
      </c>
      <c r="D41" s="78">
        <v>13</v>
      </c>
      <c r="E41" s="50">
        <v>2510204</v>
      </c>
      <c r="F41" s="62">
        <v>122</v>
      </c>
      <c r="G41" s="70">
        <v>45</v>
      </c>
      <c r="H41" s="177">
        <v>36.090000000000003</v>
      </c>
      <c r="I41" s="179">
        <f t="shared" si="1"/>
        <v>80.2</v>
      </c>
      <c r="J41" s="67">
        <f>G41-H41</f>
        <v>8.9099999999999966</v>
      </c>
    </row>
    <row r="42" spans="1:10" ht="22.5" x14ac:dyDescent="0.25">
      <c r="A42" s="75" t="s">
        <v>100</v>
      </c>
      <c r="B42" s="76">
        <v>650</v>
      </c>
      <c r="C42" s="77">
        <v>1</v>
      </c>
      <c r="D42" s="78">
        <v>13</v>
      </c>
      <c r="E42" s="50">
        <v>2510204</v>
      </c>
      <c r="F42" s="62">
        <v>244</v>
      </c>
      <c r="G42" s="70">
        <v>31.9</v>
      </c>
      <c r="H42" s="177">
        <v>29</v>
      </c>
      <c r="I42" s="179">
        <f t="shared" si="1"/>
        <v>90.909090909090921</v>
      </c>
      <c r="J42" s="67">
        <f>G42-H42</f>
        <v>2.8999999999999986</v>
      </c>
    </row>
    <row r="43" spans="1:10" ht="15" x14ac:dyDescent="0.25">
      <c r="A43" s="26" t="s">
        <v>111</v>
      </c>
      <c r="B43" s="16">
        <v>650</v>
      </c>
      <c r="C43" s="17">
        <v>1</v>
      </c>
      <c r="D43" s="18">
        <v>13</v>
      </c>
      <c r="E43" s="19" t="s">
        <v>79</v>
      </c>
      <c r="F43" s="20" t="s">
        <v>50</v>
      </c>
      <c r="G43" s="57">
        <f>G44+G45</f>
        <v>330</v>
      </c>
      <c r="H43" s="57">
        <f t="shared" ref="H43:J43" si="15">H44+H45</f>
        <v>185.21</v>
      </c>
      <c r="I43" s="179">
        <f t="shared" si="1"/>
        <v>56.124242424242432</v>
      </c>
      <c r="J43" s="63">
        <f t="shared" si="15"/>
        <v>144.79</v>
      </c>
    </row>
    <row r="44" spans="1:10" ht="22.5" x14ac:dyDescent="0.25">
      <c r="A44" s="26" t="s">
        <v>99</v>
      </c>
      <c r="B44" s="16">
        <v>650</v>
      </c>
      <c r="C44" s="17">
        <v>1</v>
      </c>
      <c r="D44" s="18">
        <v>13</v>
      </c>
      <c r="E44" s="19" t="s">
        <v>79</v>
      </c>
      <c r="F44" s="20" t="s">
        <v>70</v>
      </c>
      <c r="G44" s="57">
        <v>300</v>
      </c>
      <c r="H44" s="177">
        <v>171.47</v>
      </c>
      <c r="I44" s="179">
        <f t="shared" si="1"/>
        <v>57.156666666666666</v>
      </c>
      <c r="J44" s="67">
        <f>G44-H44</f>
        <v>128.53</v>
      </c>
    </row>
    <row r="45" spans="1:10" ht="22.5" x14ac:dyDescent="0.25">
      <c r="A45" s="26" t="s">
        <v>100</v>
      </c>
      <c r="B45" s="16">
        <v>650</v>
      </c>
      <c r="C45" s="17">
        <v>1</v>
      </c>
      <c r="D45" s="18">
        <v>13</v>
      </c>
      <c r="E45" s="19" t="s">
        <v>79</v>
      </c>
      <c r="F45" s="20" t="s">
        <v>71</v>
      </c>
      <c r="G45" s="57">
        <v>30</v>
      </c>
      <c r="H45" s="177">
        <v>13.74</v>
      </c>
      <c r="I45" s="179">
        <f t="shared" si="1"/>
        <v>45.800000000000004</v>
      </c>
      <c r="J45" s="67">
        <f>G45-H45</f>
        <v>16.259999999999998</v>
      </c>
    </row>
    <row r="46" spans="1:10" ht="15" x14ac:dyDescent="0.25">
      <c r="A46" s="26" t="s">
        <v>38</v>
      </c>
      <c r="B46" s="16">
        <v>650</v>
      </c>
      <c r="C46" s="17">
        <v>2</v>
      </c>
      <c r="D46" s="18">
        <v>0</v>
      </c>
      <c r="E46" s="19" t="s">
        <v>66</v>
      </c>
      <c r="F46" s="20" t="s">
        <v>50</v>
      </c>
      <c r="G46" s="57">
        <f>G47</f>
        <v>162.5</v>
      </c>
      <c r="H46" s="57">
        <f t="shared" ref="H46:J48" si="16">H47</f>
        <v>27.14</v>
      </c>
      <c r="I46" s="179">
        <f t="shared" si="1"/>
        <v>16.701538461538462</v>
      </c>
      <c r="J46" s="63">
        <f t="shared" si="16"/>
        <v>135.36000000000001</v>
      </c>
    </row>
    <row r="47" spans="1:10" ht="15" x14ac:dyDescent="0.25">
      <c r="A47" s="26" t="s">
        <v>39</v>
      </c>
      <c r="B47" s="16">
        <v>650</v>
      </c>
      <c r="C47" s="17">
        <v>2</v>
      </c>
      <c r="D47" s="18">
        <v>3</v>
      </c>
      <c r="E47" s="19" t="s">
        <v>66</v>
      </c>
      <c r="F47" s="20" t="s">
        <v>50</v>
      </c>
      <c r="G47" s="57">
        <f>G48</f>
        <v>162.5</v>
      </c>
      <c r="H47" s="57">
        <f t="shared" si="16"/>
        <v>27.14</v>
      </c>
      <c r="I47" s="179">
        <f t="shared" si="1"/>
        <v>16.701538461538462</v>
      </c>
      <c r="J47" s="63">
        <f t="shared" si="16"/>
        <v>135.36000000000001</v>
      </c>
    </row>
    <row r="48" spans="1:10" ht="33.75" x14ac:dyDescent="0.25">
      <c r="A48" s="26" t="s">
        <v>112</v>
      </c>
      <c r="B48" s="16">
        <v>650</v>
      </c>
      <c r="C48" s="17">
        <v>2</v>
      </c>
      <c r="D48" s="18">
        <v>3</v>
      </c>
      <c r="E48" s="19" t="s">
        <v>82</v>
      </c>
      <c r="F48" s="20" t="s">
        <v>50</v>
      </c>
      <c r="G48" s="57">
        <f>G49</f>
        <v>162.5</v>
      </c>
      <c r="H48" s="57">
        <f t="shared" si="16"/>
        <v>27.14</v>
      </c>
      <c r="I48" s="179">
        <f t="shared" si="1"/>
        <v>16.701538461538462</v>
      </c>
      <c r="J48" s="63">
        <f t="shared" si="16"/>
        <v>135.36000000000001</v>
      </c>
    </row>
    <row r="49" spans="1:10" ht="22.5" x14ac:dyDescent="0.25">
      <c r="A49" s="26" t="s">
        <v>97</v>
      </c>
      <c r="B49" s="16">
        <v>650</v>
      </c>
      <c r="C49" s="17">
        <v>2</v>
      </c>
      <c r="D49" s="18">
        <v>3</v>
      </c>
      <c r="E49" s="19" t="s">
        <v>82</v>
      </c>
      <c r="F49" s="20" t="s">
        <v>68</v>
      </c>
      <c r="G49" s="57">
        <v>162.5</v>
      </c>
      <c r="H49" s="177">
        <v>27.14</v>
      </c>
      <c r="I49" s="179">
        <f t="shared" si="1"/>
        <v>16.701538461538462</v>
      </c>
      <c r="J49" s="67">
        <f>G49-H49</f>
        <v>135.36000000000001</v>
      </c>
    </row>
    <row r="50" spans="1:10" ht="15" x14ac:dyDescent="0.25">
      <c r="A50" s="26" t="s">
        <v>40</v>
      </c>
      <c r="B50" s="16">
        <v>650</v>
      </c>
      <c r="C50" s="17">
        <v>3</v>
      </c>
      <c r="D50" s="18">
        <v>0</v>
      </c>
      <c r="E50" s="19" t="s">
        <v>66</v>
      </c>
      <c r="F50" s="20" t="s">
        <v>50</v>
      </c>
      <c r="G50" s="57">
        <f>G51+G54</f>
        <v>44</v>
      </c>
      <c r="H50" s="57">
        <f t="shared" ref="H50:J50" si="17">H51+H54</f>
        <v>0</v>
      </c>
      <c r="I50" s="179">
        <f t="shared" si="1"/>
        <v>0</v>
      </c>
      <c r="J50" s="57">
        <f t="shared" si="17"/>
        <v>44</v>
      </c>
    </row>
    <row r="51" spans="1:10" ht="15" x14ac:dyDescent="0.25">
      <c r="A51" s="26" t="s">
        <v>41</v>
      </c>
      <c r="B51" s="16">
        <v>650</v>
      </c>
      <c r="C51" s="17">
        <v>3</v>
      </c>
      <c r="D51" s="18">
        <v>4</v>
      </c>
      <c r="E51" s="19" t="s">
        <v>66</v>
      </c>
      <c r="F51" s="20" t="s">
        <v>50</v>
      </c>
      <c r="G51" s="57">
        <f>G52</f>
        <v>40</v>
      </c>
      <c r="H51" s="57">
        <f t="shared" ref="H51:J52" si="18">H52</f>
        <v>0</v>
      </c>
      <c r="I51" s="179">
        <f t="shared" si="1"/>
        <v>0</v>
      </c>
      <c r="J51" s="63">
        <f t="shared" si="18"/>
        <v>40</v>
      </c>
    </row>
    <row r="52" spans="1:10" ht="78.75" x14ac:dyDescent="0.25">
      <c r="A52" s="26" t="s">
        <v>113</v>
      </c>
      <c r="B52" s="16">
        <v>650</v>
      </c>
      <c r="C52" s="17">
        <v>3</v>
      </c>
      <c r="D52" s="18">
        <v>4</v>
      </c>
      <c r="E52" s="19" t="s">
        <v>114</v>
      </c>
      <c r="F52" s="20" t="s">
        <v>50</v>
      </c>
      <c r="G52" s="57">
        <f>G53</f>
        <v>40</v>
      </c>
      <c r="H52" s="57">
        <f t="shared" si="18"/>
        <v>0</v>
      </c>
      <c r="I52" s="179">
        <f t="shared" si="1"/>
        <v>0</v>
      </c>
      <c r="J52" s="63">
        <f t="shared" si="18"/>
        <v>40</v>
      </c>
    </row>
    <row r="53" spans="1:10" ht="22.5" x14ac:dyDescent="0.25">
      <c r="A53" s="26" t="s">
        <v>100</v>
      </c>
      <c r="B53" s="16">
        <v>650</v>
      </c>
      <c r="C53" s="17">
        <v>3</v>
      </c>
      <c r="D53" s="18">
        <v>4</v>
      </c>
      <c r="E53" s="19" t="s">
        <v>114</v>
      </c>
      <c r="F53" s="20" t="s">
        <v>71</v>
      </c>
      <c r="G53" s="57">
        <v>40</v>
      </c>
      <c r="H53" s="177">
        <v>0</v>
      </c>
      <c r="I53" s="179">
        <f t="shared" si="1"/>
        <v>0</v>
      </c>
      <c r="J53" s="68">
        <f>G53-H53</f>
        <v>40</v>
      </c>
    </row>
    <row r="54" spans="1:10" ht="22.5" x14ac:dyDescent="0.25">
      <c r="A54" s="26" t="s">
        <v>60</v>
      </c>
      <c r="B54" s="16">
        <v>650</v>
      </c>
      <c r="C54" s="17">
        <v>3</v>
      </c>
      <c r="D54" s="18">
        <v>9</v>
      </c>
      <c r="E54" s="19" t="s">
        <v>66</v>
      </c>
      <c r="F54" s="20" t="s">
        <v>50</v>
      </c>
      <c r="G54" s="57">
        <f>G55+G57</f>
        <v>4</v>
      </c>
      <c r="H54" s="57">
        <f t="shared" ref="H54:J54" si="19">H55+H57</f>
        <v>0</v>
      </c>
      <c r="I54" s="179">
        <f t="shared" si="1"/>
        <v>0</v>
      </c>
      <c r="J54" s="63">
        <f t="shared" si="19"/>
        <v>4</v>
      </c>
    </row>
    <row r="55" spans="1:10" ht="33.75" x14ac:dyDescent="0.25">
      <c r="A55" s="26" t="s">
        <v>212</v>
      </c>
      <c r="B55" s="16">
        <v>650</v>
      </c>
      <c r="C55" s="17">
        <v>3</v>
      </c>
      <c r="D55" s="18">
        <v>9</v>
      </c>
      <c r="E55" s="19" t="s">
        <v>83</v>
      </c>
      <c r="F55" s="20" t="s">
        <v>50</v>
      </c>
      <c r="G55" s="57">
        <f>G56</f>
        <v>2</v>
      </c>
      <c r="H55" s="57">
        <f t="shared" ref="H55:J55" si="20">H56</f>
        <v>0</v>
      </c>
      <c r="I55" s="179">
        <f t="shared" si="1"/>
        <v>0</v>
      </c>
      <c r="J55" s="63">
        <f t="shared" si="20"/>
        <v>2</v>
      </c>
    </row>
    <row r="56" spans="1:10" ht="22.5" x14ac:dyDescent="0.25">
      <c r="A56" s="26" t="s">
        <v>100</v>
      </c>
      <c r="B56" s="16">
        <v>650</v>
      </c>
      <c r="C56" s="17">
        <v>3</v>
      </c>
      <c r="D56" s="18">
        <v>9</v>
      </c>
      <c r="E56" s="19" t="s">
        <v>83</v>
      </c>
      <c r="F56" s="20" t="s">
        <v>71</v>
      </c>
      <c r="G56" s="57">
        <v>2</v>
      </c>
      <c r="H56" s="57">
        <v>0</v>
      </c>
      <c r="I56" s="179">
        <f t="shared" si="1"/>
        <v>0</v>
      </c>
      <c r="J56" s="63">
        <f>G56-H56</f>
        <v>2</v>
      </c>
    </row>
    <row r="57" spans="1:10" ht="22.5" x14ac:dyDescent="0.25">
      <c r="A57" s="26" t="s">
        <v>213</v>
      </c>
      <c r="B57" s="16">
        <v>650</v>
      </c>
      <c r="C57" s="17">
        <v>3</v>
      </c>
      <c r="D57" s="18">
        <v>9</v>
      </c>
      <c r="E57" s="19" t="s">
        <v>84</v>
      </c>
      <c r="F57" s="20" t="s">
        <v>50</v>
      </c>
      <c r="G57" s="57">
        <f>G58</f>
        <v>2</v>
      </c>
      <c r="H57" s="57">
        <f t="shared" ref="H57:J57" si="21">H58</f>
        <v>0</v>
      </c>
      <c r="I57" s="179">
        <f t="shared" si="1"/>
        <v>0</v>
      </c>
      <c r="J57" s="63">
        <f t="shared" si="21"/>
        <v>2</v>
      </c>
    </row>
    <row r="58" spans="1:10" ht="22.5" x14ac:dyDescent="0.25">
      <c r="A58" s="26" t="s">
        <v>100</v>
      </c>
      <c r="B58" s="16">
        <v>650</v>
      </c>
      <c r="C58" s="17">
        <v>3</v>
      </c>
      <c r="D58" s="18">
        <v>9</v>
      </c>
      <c r="E58" s="19" t="s">
        <v>84</v>
      </c>
      <c r="F58" s="20" t="s">
        <v>71</v>
      </c>
      <c r="G58" s="57">
        <v>2</v>
      </c>
      <c r="H58" s="57">
        <v>0</v>
      </c>
      <c r="I58" s="179">
        <f t="shared" si="1"/>
        <v>0</v>
      </c>
      <c r="J58" s="63">
        <f>G58-H58</f>
        <v>2</v>
      </c>
    </row>
    <row r="59" spans="1:10" ht="15" x14ac:dyDescent="0.25">
      <c r="A59" s="26" t="s">
        <v>42</v>
      </c>
      <c r="B59" s="16">
        <v>650</v>
      </c>
      <c r="C59" s="17">
        <v>4</v>
      </c>
      <c r="D59" s="18">
        <v>0</v>
      </c>
      <c r="E59" s="19" t="s">
        <v>66</v>
      </c>
      <c r="F59" s="20" t="s">
        <v>50</v>
      </c>
      <c r="G59" s="57">
        <f>G60+G65+G68</f>
        <v>497.4</v>
      </c>
      <c r="H59" s="57">
        <f>H60+H65+H68</f>
        <v>319.44900000000001</v>
      </c>
      <c r="I59" s="179">
        <f t="shared" si="1"/>
        <v>64.223763570566945</v>
      </c>
      <c r="J59" s="63">
        <f t="shared" ref="J59" si="22">J60+J65+J68</f>
        <v>177.95099999999996</v>
      </c>
    </row>
    <row r="60" spans="1:10" ht="15" x14ac:dyDescent="0.25">
      <c r="A60" s="26" t="s">
        <v>115</v>
      </c>
      <c r="B60" s="16">
        <v>650</v>
      </c>
      <c r="C60" s="17">
        <v>4</v>
      </c>
      <c r="D60" s="18">
        <v>1</v>
      </c>
      <c r="E60" s="19" t="s">
        <v>66</v>
      </c>
      <c r="F60" s="20" t="s">
        <v>50</v>
      </c>
      <c r="G60" s="57">
        <f>G61+G63</f>
        <v>56.7</v>
      </c>
      <c r="H60" s="57">
        <f t="shared" ref="H60:J60" si="23">H61+H63</f>
        <v>9.14</v>
      </c>
      <c r="I60" s="179">
        <f t="shared" si="1"/>
        <v>16.119929453262788</v>
      </c>
      <c r="J60" s="63">
        <f t="shared" si="23"/>
        <v>47.56</v>
      </c>
    </row>
    <row r="61" spans="1:10" ht="56.25" x14ac:dyDescent="0.25">
      <c r="A61" s="26" t="s">
        <v>116</v>
      </c>
      <c r="B61" s="16">
        <v>650</v>
      </c>
      <c r="C61" s="17">
        <v>4</v>
      </c>
      <c r="D61" s="18">
        <v>1</v>
      </c>
      <c r="E61" s="19" t="s">
        <v>117</v>
      </c>
      <c r="F61" s="20" t="s">
        <v>50</v>
      </c>
      <c r="G61" s="57">
        <f>G62</f>
        <v>35</v>
      </c>
      <c r="H61" s="57">
        <f t="shared" ref="H61:J61" si="24">H62</f>
        <v>9.14</v>
      </c>
      <c r="I61" s="179">
        <f t="shared" si="1"/>
        <v>26.114285714285717</v>
      </c>
      <c r="J61" s="63">
        <f t="shared" si="24"/>
        <v>25.86</v>
      </c>
    </row>
    <row r="62" spans="1:10" ht="22.5" x14ac:dyDescent="0.25">
      <c r="A62" s="26" t="s">
        <v>109</v>
      </c>
      <c r="B62" s="16">
        <v>650</v>
      </c>
      <c r="C62" s="17">
        <v>4</v>
      </c>
      <c r="D62" s="18">
        <v>1</v>
      </c>
      <c r="E62" s="19" t="s">
        <v>117</v>
      </c>
      <c r="F62" s="20" t="s">
        <v>80</v>
      </c>
      <c r="G62" s="57">
        <v>35</v>
      </c>
      <c r="H62" s="57">
        <v>9.14</v>
      </c>
      <c r="I62" s="179">
        <f t="shared" si="1"/>
        <v>26.114285714285717</v>
      </c>
      <c r="J62" s="63">
        <f>G62-H62</f>
        <v>25.86</v>
      </c>
    </row>
    <row r="63" spans="1:10" ht="22.5" x14ac:dyDescent="0.25">
      <c r="A63" s="26" t="s">
        <v>104</v>
      </c>
      <c r="B63" s="16">
        <v>650</v>
      </c>
      <c r="C63" s="17">
        <v>4</v>
      </c>
      <c r="D63" s="18">
        <v>1</v>
      </c>
      <c r="E63" s="19" t="s">
        <v>209</v>
      </c>
      <c r="F63" s="20" t="s">
        <v>50</v>
      </c>
      <c r="G63" s="57">
        <f>G64</f>
        <v>21.7</v>
      </c>
      <c r="H63" s="57">
        <f t="shared" ref="H63:J63" si="25">H64</f>
        <v>0</v>
      </c>
      <c r="I63" s="179">
        <f t="shared" si="1"/>
        <v>0</v>
      </c>
      <c r="J63" s="63">
        <f t="shared" si="25"/>
        <v>21.7</v>
      </c>
    </row>
    <row r="64" spans="1:10" ht="22.5" x14ac:dyDescent="0.25">
      <c r="A64" s="26" t="s">
        <v>109</v>
      </c>
      <c r="B64" s="16">
        <v>650</v>
      </c>
      <c r="C64" s="17">
        <v>4</v>
      </c>
      <c r="D64" s="18">
        <v>1</v>
      </c>
      <c r="E64" s="19" t="s">
        <v>209</v>
      </c>
      <c r="F64" s="20" t="s">
        <v>80</v>
      </c>
      <c r="G64" s="57">
        <v>21.7</v>
      </c>
      <c r="H64" s="57">
        <v>0</v>
      </c>
      <c r="I64" s="179">
        <f t="shared" si="1"/>
        <v>0</v>
      </c>
      <c r="J64" s="63">
        <f>G64-H64</f>
        <v>21.7</v>
      </c>
    </row>
    <row r="65" spans="1:10" ht="15" x14ac:dyDescent="0.25">
      <c r="A65" s="26" t="s">
        <v>210</v>
      </c>
      <c r="B65" s="16">
        <v>650</v>
      </c>
      <c r="C65" s="17">
        <v>4</v>
      </c>
      <c r="D65" s="18">
        <v>9</v>
      </c>
      <c r="E65" s="19" t="s">
        <v>66</v>
      </c>
      <c r="F65" s="20" t="s">
        <v>50</v>
      </c>
      <c r="G65" s="57">
        <f>G66</f>
        <v>10</v>
      </c>
      <c r="H65" s="57">
        <f t="shared" ref="H65:J66" si="26">H66</f>
        <v>0</v>
      </c>
      <c r="I65" s="179">
        <f t="shared" si="1"/>
        <v>0</v>
      </c>
      <c r="J65" s="63">
        <f t="shared" si="26"/>
        <v>10</v>
      </c>
    </row>
    <row r="66" spans="1:10" ht="22.5" x14ac:dyDescent="0.25">
      <c r="A66" s="26" t="s">
        <v>105</v>
      </c>
      <c r="B66" s="16">
        <v>650</v>
      </c>
      <c r="C66" s="17">
        <v>4</v>
      </c>
      <c r="D66" s="18">
        <v>9</v>
      </c>
      <c r="E66" s="19" t="s">
        <v>75</v>
      </c>
      <c r="F66" s="20" t="s">
        <v>50</v>
      </c>
      <c r="G66" s="57">
        <f>G67</f>
        <v>10</v>
      </c>
      <c r="H66" s="57">
        <f t="shared" si="26"/>
        <v>0</v>
      </c>
      <c r="I66" s="179">
        <f t="shared" si="1"/>
        <v>0</v>
      </c>
      <c r="J66" s="63">
        <f t="shared" si="26"/>
        <v>10</v>
      </c>
    </row>
    <row r="67" spans="1:10" ht="22.5" x14ac:dyDescent="0.25">
      <c r="A67" s="26" t="s">
        <v>100</v>
      </c>
      <c r="B67" s="16">
        <v>650</v>
      </c>
      <c r="C67" s="17">
        <v>4</v>
      </c>
      <c r="D67" s="18">
        <v>9</v>
      </c>
      <c r="E67" s="19" t="s">
        <v>75</v>
      </c>
      <c r="F67" s="20" t="s">
        <v>71</v>
      </c>
      <c r="G67" s="57">
        <v>10</v>
      </c>
      <c r="H67" s="57">
        <v>0</v>
      </c>
      <c r="I67" s="179">
        <f t="shared" ref="I67:I124" si="27">H67/G67*100</f>
        <v>0</v>
      </c>
      <c r="J67" s="63">
        <f>G67-H67</f>
        <v>10</v>
      </c>
    </row>
    <row r="68" spans="1:10" ht="15" x14ac:dyDescent="0.25">
      <c r="A68" s="26" t="s">
        <v>43</v>
      </c>
      <c r="B68" s="16">
        <v>650</v>
      </c>
      <c r="C68" s="17">
        <v>4</v>
      </c>
      <c r="D68" s="18">
        <v>10</v>
      </c>
      <c r="E68" s="19" t="s">
        <v>66</v>
      </c>
      <c r="F68" s="20" t="s">
        <v>50</v>
      </c>
      <c r="G68" s="57">
        <f>G69+G71</f>
        <v>430.7</v>
      </c>
      <c r="H68" s="57">
        <f t="shared" ref="H68:J68" si="28">H69+H71</f>
        <v>310.30900000000003</v>
      </c>
      <c r="I68" s="179">
        <f t="shared" si="27"/>
        <v>72.047596935221733</v>
      </c>
      <c r="J68" s="63">
        <f t="shared" si="28"/>
        <v>120.39099999999998</v>
      </c>
    </row>
    <row r="69" spans="1:10" ht="33.75" x14ac:dyDescent="0.25">
      <c r="A69" s="26" t="s">
        <v>107</v>
      </c>
      <c r="B69" s="16">
        <v>650</v>
      </c>
      <c r="C69" s="17">
        <v>4</v>
      </c>
      <c r="D69" s="18">
        <v>10</v>
      </c>
      <c r="E69" s="19" t="s">
        <v>118</v>
      </c>
      <c r="F69" s="20" t="s">
        <v>50</v>
      </c>
      <c r="G69" s="57">
        <f>G70</f>
        <v>1.5</v>
      </c>
      <c r="H69" s="57">
        <f t="shared" ref="H69:J69" si="29">H70</f>
        <v>0.89900000000000002</v>
      </c>
      <c r="I69" s="179">
        <f t="shared" si="27"/>
        <v>59.933333333333337</v>
      </c>
      <c r="J69" s="63">
        <f t="shared" si="29"/>
        <v>0.60099999999999998</v>
      </c>
    </row>
    <row r="70" spans="1:10" ht="22.5" x14ac:dyDescent="0.25">
      <c r="A70" s="26" t="s">
        <v>119</v>
      </c>
      <c r="B70" s="16">
        <v>650</v>
      </c>
      <c r="C70" s="17">
        <v>4</v>
      </c>
      <c r="D70" s="18">
        <v>10</v>
      </c>
      <c r="E70" s="19" t="s">
        <v>118</v>
      </c>
      <c r="F70" s="20" t="s">
        <v>86</v>
      </c>
      <c r="G70" s="57">
        <v>1.5</v>
      </c>
      <c r="H70" s="57">
        <v>0.89900000000000002</v>
      </c>
      <c r="I70" s="179">
        <f t="shared" si="27"/>
        <v>59.933333333333337</v>
      </c>
      <c r="J70" s="63">
        <f>G70-H70</f>
        <v>0.60099999999999998</v>
      </c>
    </row>
    <row r="71" spans="1:10" ht="15" x14ac:dyDescent="0.25">
      <c r="A71" s="26" t="s">
        <v>120</v>
      </c>
      <c r="B71" s="16">
        <v>650</v>
      </c>
      <c r="C71" s="17">
        <v>4</v>
      </c>
      <c r="D71" s="18">
        <v>10</v>
      </c>
      <c r="E71" s="19" t="s">
        <v>85</v>
      </c>
      <c r="F71" s="20" t="s">
        <v>50</v>
      </c>
      <c r="G71" s="57">
        <f>G72+G73</f>
        <v>429.2</v>
      </c>
      <c r="H71" s="57">
        <f t="shared" ref="H71:J71" si="30">H72+H73</f>
        <v>309.41000000000003</v>
      </c>
      <c r="I71" s="179">
        <f t="shared" si="27"/>
        <v>72.089934762348562</v>
      </c>
      <c r="J71" s="63">
        <f t="shared" si="30"/>
        <v>119.78999999999998</v>
      </c>
    </row>
    <row r="72" spans="1:10" ht="22.5" x14ac:dyDescent="0.25">
      <c r="A72" s="26" t="s">
        <v>119</v>
      </c>
      <c r="B72" s="16">
        <v>650</v>
      </c>
      <c r="C72" s="17">
        <v>4</v>
      </c>
      <c r="D72" s="18">
        <v>10</v>
      </c>
      <c r="E72" s="19" t="s">
        <v>85</v>
      </c>
      <c r="F72" s="20" t="s">
        <v>86</v>
      </c>
      <c r="G72" s="57">
        <v>279.2</v>
      </c>
      <c r="H72" s="57">
        <v>207.15</v>
      </c>
      <c r="I72" s="179">
        <f t="shared" si="27"/>
        <v>74.19412607449857</v>
      </c>
      <c r="J72" s="63">
        <f>G72-H72</f>
        <v>72.049999999999983</v>
      </c>
    </row>
    <row r="73" spans="1:10" ht="22.5" x14ac:dyDescent="0.25">
      <c r="A73" s="26" t="s">
        <v>100</v>
      </c>
      <c r="B73" s="16">
        <v>650</v>
      </c>
      <c r="C73" s="17">
        <v>4</v>
      </c>
      <c r="D73" s="18">
        <v>10</v>
      </c>
      <c r="E73" s="19" t="s">
        <v>85</v>
      </c>
      <c r="F73" s="20" t="s">
        <v>71</v>
      </c>
      <c r="G73" s="57">
        <v>150</v>
      </c>
      <c r="H73" s="57">
        <v>102.26</v>
      </c>
      <c r="I73" s="179">
        <f t="shared" si="27"/>
        <v>68.173333333333346</v>
      </c>
      <c r="J73" s="63">
        <f>G73-H73</f>
        <v>47.739999999999995</v>
      </c>
    </row>
    <row r="74" spans="1:10" ht="15" x14ac:dyDescent="0.25">
      <c r="A74" s="26" t="s">
        <v>44</v>
      </c>
      <c r="B74" s="16">
        <v>650</v>
      </c>
      <c r="C74" s="17">
        <v>5</v>
      </c>
      <c r="D74" s="18">
        <v>0</v>
      </c>
      <c r="E74" s="19" t="s">
        <v>66</v>
      </c>
      <c r="F74" s="20" t="s">
        <v>50</v>
      </c>
      <c r="G74" s="57">
        <f>G75+G79+G88</f>
        <v>1199.31</v>
      </c>
      <c r="H74" s="57">
        <f>H75+H79+H88</f>
        <v>247.64</v>
      </c>
      <c r="I74" s="179">
        <f t="shared" si="27"/>
        <v>20.648539576923397</v>
      </c>
      <c r="J74" s="63">
        <f>J75+J79+J88</f>
        <v>951.66999999999985</v>
      </c>
    </row>
    <row r="75" spans="1:10" ht="15" x14ac:dyDescent="0.25">
      <c r="A75" s="26" t="s">
        <v>121</v>
      </c>
      <c r="B75" s="16">
        <v>650</v>
      </c>
      <c r="C75" s="17">
        <v>5</v>
      </c>
      <c r="D75" s="18">
        <v>1</v>
      </c>
      <c r="E75" s="19" t="s">
        <v>66</v>
      </c>
      <c r="F75" s="20" t="s">
        <v>50</v>
      </c>
      <c r="G75" s="57">
        <f>G76</f>
        <v>440.71999999999997</v>
      </c>
      <c r="H75" s="57">
        <f t="shared" ref="H75:J75" si="31">H76</f>
        <v>143.46</v>
      </c>
      <c r="I75" s="179">
        <f t="shared" si="27"/>
        <v>32.551279724087863</v>
      </c>
      <c r="J75" s="63">
        <f t="shared" si="31"/>
        <v>297.26</v>
      </c>
    </row>
    <row r="76" spans="1:10" ht="33.75" x14ac:dyDescent="0.25">
      <c r="A76" s="26" t="s">
        <v>214</v>
      </c>
      <c r="B76" s="16">
        <v>650</v>
      </c>
      <c r="C76" s="17">
        <v>5</v>
      </c>
      <c r="D76" s="18">
        <v>1</v>
      </c>
      <c r="E76" s="19" t="s">
        <v>88</v>
      </c>
      <c r="F76" s="20" t="s">
        <v>50</v>
      </c>
      <c r="G76" s="57">
        <f>G77+G78</f>
        <v>440.71999999999997</v>
      </c>
      <c r="H76" s="57">
        <f t="shared" ref="H76:J76" si="32">H77+H78</f>
        <v>143.46</v>
      </c>
      <c r="I76" s="179">
        <f t="shared" si="27"/>
        <v>32.551279724087863</v>
      </c>
      <c r="J76" s="63">
        <f t="shared" si="32"/>
        <v>297.26</v>
      </c>
    </row>
    <row r="77" spans="1:10" ht="22.5" x14ac:dyDescent="0.25">
      <c r="A77" s="26" t="s">
        <v>100</v>
      </c>
      <c r="B77" s="16">
        <v>650</v>
      </c>
      <c r="C77" s="17">
        <v>5</v>
      </c>
      <c r="D77" s="18">
        <v>1</v>
      </c>
      <c r="E77" s="19" t="s">
        <v>88</v>
      </c>
      <c r="F77" s="20" t="s">
        <v>71</v>
      </c>
      <c r="G77" s="57">
        <v>372.95</v>
      </c>
      <c r="H77" s="57">
        <v>143.46</v>
      </c>
      <c r="I77" s="179">
        <f t="shared" si="27"/>
        <v>38.46628234347768</v>
      </c>
      <c r="J77" s="63">
        <f>G77-H77</f>
        <v>229.48999999999998</v>
      </c>
    </row>
    <row r="78" spans="1:10" ht="22.5" x14ac:dyDescent="0.25">
      <c r="A78" s="40" t="s">
        <v>242</v>
      </c>
      <c r="B78" s="16">
        <v>650</v>
      </c>
      <c r="C78" s="17">
        <v>5</v>
      </c>
      <c r="D78" s="18">
        <v>1</v>
      </c>
      <c r="E78" s="28" t="s">
        <v>88</v>
      </c>
      <c r="F78" s="20">
        <v>630</v>
      </c>
      <c r="G78" s="57">
        <v>67.77</v>
      </c>
      <c r="H78" s="57">
        <v>0</v>
      </c>
      <c r="I78" s="179">
        <f t="shared" si="27"/>
        <v>0</v>
      </c>
      <c r="J78" s="63">
        <f>G78-H78</f>
        <v>67.77</v>
      </c>
    </row>
    <row r="79" spans="1:10" ht="15" x14ac:dyDescent="0.25">
      <c r="A79" s="26" t="s">
        <v>61</v>
      </c>
      <c r="B79" s="16">
        <v>650</v>
      </c>
      <c r="C79" s="17">
        <v>5</v>
      </c>
      <c r="D79" s="18">
        <v>2</v>
      </c>
      <c r="E79" s="19" t="s">
        <v>66</v>
      </c>
      <c r="F79" s="20" t="s">
        <v>50</v>
      </c>
      <c r="G79" s="57">
        <f>G82+G84+G86+G80</f>
        <v>367.59000000000003</v>
      </c>
      <c r="H79" s="57">
        <f>H82+H84+H86+H80</f>
        <v>37.5</v>
      </c>
      <c r="I79" s="179">
        <f t="shared" si="27"/>
        <v>10.201583285725944</v>
      </c>
      <c r="J79" s="63">
        <f>J82+J84+J86+J80</f>
        <v>330.09</v>
      </c>
    </row>
    <row r="80" spans="1:10" ht="43.5" customHeight="1" x14ac:dyDescent="0.25">
      <c r="A80" s="26" t="s">
        <v>246</v>
      </c>
      <c r="B80" s="16">
        <v>650</v>
      </c>
      <c r="C80" s="17">
        <v>5</v>
      </c>
      <c r="D80" s="18">
        <v>2</v>
      </c>
      <c r="E80" s="28">
        <v>1215430</v>
      </c>
      <c r="F80" s="20">
        <v>0</v>
      </c>
      <c r="G80" s="57">
        <f>G81</f>
        <v>273.19</v>
      </c>
      <c r="H80" s="57">
        <f t="shared" ref="H80:J80" si="33">H81</f>
        <v>0</v>
      </c>
      <c r="I80" s="179">
        <f t="shared" si="27"/>
        <v>0</v>
      </c>
      <c r="J80" s="63">
        <f t="shared" si="33"/>
        <v>273.19</v>
      </c>
    </row>
    <row r="81" spans="1:10" ht="25.5" customHeight="1" x14ac:dyDescent="0.25">
      <c r="A81" s="26" t="s">
        <v>124</v>
      </c>
      <c r="B81" s="16">
        <v>650</v>
      </c>
      <c r="C81" s="17">
        <v>5</v>
      </c>
      <c r="D81" s="18">
        <v>2</v>
      </c>
      <c r="E81" s="28">
        <v>1215430</v>
      </c>
      <c r="F81" s="62">
        <v>243</v>
      </c>
      <c r="G81" s="57">
        <v>273.19</v>
      </c>
      <c r="H81" s="57">
        <v>0</v>
      </c>
      <c r="I81" s="179">
        <f t="shared" si="27"/>
        <v>0</v>
      </c>
      <c r="J81" s="63">
        <f>G81-H81</f>
        <v>273.19</v>
      </c>
    </row>
    <row r="82" spans="1:10" ht="22.5" x14ac:dyDescent="0.25">
      <c r="A82" s="26" t="s">
        <v>122</v>
      </c>
      <c r="B82" s="16">
        <v>650</v>
      </c>
      <c r="C82" s="17">
        <v>5</v>
      </c>
      <c r="D82" s="18">
        <v>2</v>
      </c>
      <c r="E82" s="19" t="s">
        <v>123</v>
      </c>
      <c r="F82" s="20" t="s">
        <v>50</v>
      </c>
      <c r="G82" s="57">
        <f>G83</f>
        <v>14.4</v>
      </c>
      <c r="H82" s="57">
        <f t="shared" ref="H82:J82" si="34">H83</f>
        <v>0</v>
      </c>
      <c r="I82" s="179">
        <f t="shared" si="27"/>
        <v>0</v>
      </c>
      <c r="J82" s="63">
        <f t="shared" si="34"/>
        <v>14.4</v>
      </c>
    </row>
    <row r="83" spans="1:10" ht="22.5" x14ac:dyDescent="0.25">
      <c r="A83" s="26" t="s">
        <v>124</v>
      </c>
      <c r="B83" s="16">
        <v>650</v>
      </c>
      <c r="C83" s="17">
        <v>5</v>
      </c>
      <c r="D83" s="18">
        <v>2</v>
      </c>
      <c r="E83" s="19" t="s">
        <v>123</v>
      </c>
      <c r="F83" s="20" t="s">
        <v>125</v>
      </c>
      <c r="G83" s="57">
        <v>14.4</v>
      </c>
      <c r="H83" s="177">
        <v>0</v>
      </c>
      <c r="I83" s="179">
        <f t="shared" si="27"/>
        <v>0</v>
      </c>
      <c r="J83" s="67">
        <f>G83-H83</f>
        <v>14.4</v>
      </c>
    </row>
    <row r="84" spans="1:10" ht="33.75" x14ac:dyDescent="0.25">
      <c r="A84" s="26" t="s">
        <v>214</v>
      </c>
      <c r="B84" s="16">
        <v>650</v>
      </c>
      <c r="C84" s="17">
        <v>5</v>
      </c>
      <c r="D84" s="18">
        <v>2</v>
      </c>
      <c r="E84" s="19" t="s">
        <v>89</v>
      </c>
      <c r="F84" s="20" t="s">
        <v>50</v>
      </c>
      <c r="G84" s="57">
        <f>G85</f>
        <v>10</v>
      </c>
      <c r="H84" s="57">
        <f t="shared" ref="H84:J84" si="35">H85</f>
        <v>0</v>
      </c>
      <c r="I84" s="179">
        <f t="shared" si="27"/>
        <v>0</v>
      </c>
      <c r="J84" s="63">
        <f t="shared" si="35"/>
        <v>10</v>
      </c>
    </row>
    <row r="85" spans="1:10" ht="22.5" x14ac:dyDescent="0.25">
      <c r="A85" s="26" t="s">
        <v>100</v>
      </c>
      <c r="B85" s="16">
        <v>650</v>
      </c>
      <c r="C85" s="17">
        <v>5</v>
      </c>
      <c r="D85" s="18">
        <v>2</v>
      </c>
      <c r="E85" s="19" t="s">
        <v>89</v>
      </c>
      <c r="F85" s="20" t="s">
        <v>71</v>
      </c>
      <c r="G85" s="57">
        <v>10</v>
      </c>
      <c r="H85" s="177">
        <v>0</v>
      </c>
      <c r="I85" s="179">
        <f t="shared" si="27"/>
        <v>0</v>
      </c>
      <c r="J85" s="68">
        <f>G85-H85</f>
        <v>10</v>
      </c>
    </row>
    <row r="86" spans="1:10" ht="33.75" x14ac:dyDescent="0.25">
      <c r="A86" s="26" t="s">
        <v>214</v>
      </c>
      <c r="B86" s="16">
        <v>650</v>
      </c>
      <c r="C86" s="17">
        <v>5</v>
      </c>
      <c r="D86" s="18">
        <v>2</v>
      </c>
      <c r="E86" s="19" t="s">
        <v>87</v>
      </c>
      <c r="F86" s="20" t="s">
        <v>50</v>
      </c>
      <c r="G86" s="57">
        <f>G87</f>
        <v>70</v>
      </c>
      <c r="H86" s="57">
        <f t="shared" ref="H86:J86" si="36">H87</f>
        <v>37.5</v>
      </c>
      <c r="I86" s="179">
        <f t="shared" si="27"/>
        <v>53.571428571428569</v>
      </c>
      <c r="J86" s="63">
        <f t="shared" si="36"/>
        <v>32.5</v>
      </c>
    </row>
    <row r="87" spans="1:10" ht="22.5" x14ac:dyDescent="0.25">
      <c r="A87" s="26" t="s">
        <v>100</v>
      </c>
      <c r="B87" s="16">
        <v>650</v>
      </c>
      <c r="C87" s="17">
        <v>5</v>
      </c>
      <c r="D87" s="18">
        <v>2</v>
      </c>
      <c r="E87" s="19" t="s">
        <v>87</v>
      </c>
      <c r="F87" s="20" t="s">
        <v>71</v>
      </c>
      <c r="G87" s="57">
        <v>70</v>
      </c>
      <c r="H87" s="57">
        <v>37.5</v>
      </c>
      <c r="I87" s="179">
        <f t="shared" si="27"/>
        <v>53.571428571428569</v>
      </c>
      <c r="J87" s="63">
        <f>G87-H87</f>
        <v>32.5</v>
      </c>
    </row>
    <row r="88" spans="1:10" ht="15" x14ac:dyDescent="0.25">
      <c r="A88" s="26" t="s">
        <v>45</v>
      </c>
      <c r="B88" s="16">
        <v>650</v>
      </c>
      <c r="C88" s="17">
        <v>5</v>
      </c>
      <c r="D88" s="18">
        <v>3</v>
      </c>
      <c r="E88" s="19">
        <v>0</v>
      </c>
      <c r="F88" s="20" t="s">
        <v>50</v>
      </c>
      <c r="G88" s="57">
        <f>G92+G89</f>
        <v>391</v>
      </c>
      <c r="H88" s="57">
        <f t="shared" ref="H88:J88" si="37">H92+H89</f>
        <v>66.679999999999993</v>
      </c>
      <c r="I88" s="179">
        <f t="shared" si="27"/>
        <v>17.053708439897697</v>
      </c>
      <c r="J88" s="57">
        <f t="shared" si="37"/>
        <v>324.32</v>
      </c>
    </row>
    <row r="89" spans="1:10" ht="15" x14ac:dyDescent="0.25">
      <c r="A89" s="79" t="s">
        <v>255</v>
      </c>
      <c r="B89" s="76">
        <v>650</v>
      </c>
      <c r="C89" s="77">
        <v>5</v>
      </c>
      <c r="D89" s="78">
        <v>3</v>
      </c>
      <c r="E89" s="50">
        <v>312105</v>
      </c>
      <c r="F89" s="62">
        <v>0</v>
      </c>
      <c r="G89" s="70">
        <f>G90+G91</f>
        <v>331</v>
      </c>
      <c r="H89" s="70">
        <f t="shared" ref="H89:J89" si="38">H90+H91</f>
        <v>63.98</v>
      </c>
      <c r="I89" s="179">
        <f t="shared" si="27"/>
        <v>19.32930513595166</v>
      </c>
      <c r="J89" s="70">
        <f t="shared" si="38"/>
        <v>267.02</v>
      </c>
    </row>
    <row r="90" spans="1:10" ht="24.75" customHeight="1" x14ac:dyDescent="0.25">
      <c r="A90" s="26" t="s">
        <v>109</v>
      </c>
      <c r="B90" s="16">
        <v>650</v>
      </c>
      <c r="C90" s="17">
        <v>5</v>
      </c>
      <c r="D90" s="18">
        <v>3</v>
      </c>
      <c r="E90" s="28">
        <v>312105</v>
      </c>
      <c r="F90" s="20">
        <v>111</v>
      </c>
      <c r="G90" s="57">
        <v>275</v>
      </c>
      <c r="H90" s="57">
        <v>63.98</v>
      </c>
      <c r="I90" s="179">
        <f t="shared" si="27"/>
        <v>23.265454545454546</v>
      </c>
      <c r="J90" s="63">
        <f>G90-H90</f>
        <v>211.02</v>
      </c>
    </row>
    <row r="91" spans="1:10" ht="23.25" customHeight="1" x14ac:dyDescent="0.25">
      <c r="A91" s="26" t="s">
        <v>100</v>
      </c>
      <c r="B91" s="16">
        <v>650</v>
      </c>
      <c r="C91" s="17">
        <v>5</v>
      </c>
      <c r="D91" s="18">
        <v>3</v>
      </c>
      <c r="E91" s="28">
        <v>312105</v>
      </c>
      <c r="F91" s="20">
        <v>244</v>
      </c>
      <c r="G91" s="57">
        <v>56</v>
      </c>
      <c r="H91" s="57">
        <v>0</v>
      </c>
      <c r="I91" s="179">
        <f t="shared" si="27"/>
        <v>0</v>
      </c>
      <c r="J91" s="63">
        <f>G91-H91</f>
        <v>56</v>
      </c>
    </row>
    <row r="92" spans="1:10" ht="15" x14ac:dyDescent="0.25">
      <c r="A92" s="26" t="s">
        <v>126</v>
      </c>
      <c r="B92" s="16">
        <v>650</v>
      </c>
      <c r="C92" s="17">
        <v>5</v>
      </c>
      <c r="D92" s="18">
        <v>3</v>
      </c>
      <c r="E92" s="19" t="s">
        <v>127</v>
      </c>
      <c r="F92" s="20" t="s">
        <v>50</v>
      </c>
      <c r="G92" s="57">
        <f>G93</f>
        <v>60</v>
      </c>
      <c r="H92" s="57">
        <f t="shared" ref="H92:J92" si="39">H93</f>
        <v>2.7</v>
      </c>
      <c r="I92" s="179">
        <f t="shared" si="27"/>
        <v>4.5000000000000009</v>
      </c>
      <c r="J92" s="63">
        <f t="shared" si="39"/>
        <v>57.3</v>
      </c>
    </row>
    <row r="93" spans="1:10" ht="22.5" x14ac:dyDescent="0.25">
      <c r="A93" s="26" t="s">
        <v>100</v>
      </c>
      <c r="B93" s="16">
        <v>650</v>
      </c>
      <c r="C93" s="17">
        <v>5</v>
      </c>
      <c r="D93" s="18">
        <v>3</v>
      </c>
      <c r="E93" s="19" t="s">
        <v>127</v>
      </c>
      <c r="F93" s="20" t="s">
        <v>71</v>
      </c>
      <c r="G93" s="57">
        <v>60</v>
      </c>
      <c r="H93" s="57">
        <v>2.7</v>
      </c>
      <c r="I93" s="179">
        <f t="shared" si="27"/>
        <v>4.5000000000000009</v>
      </c>
      <c r="J93" s="63">
        <f>G93-H93</f>
        <v>57.3</v>
      </c>
    </row>
    <row r="94" spans="1:10" ht="15" x14ac:dyDescent="0.25">
      <c r="A94" s="26" t="s">
        <v>91</v>
      </c>
      <c r="B94" s="16">
        <v>650</v>
      </c>
      <c r="C94" s="17">
        <v>8</v>
      </c>
      <c r="D94" s="18">
        <v>0</v>
      </c>
      <c r="E94" s="19" t="s">
        <v>66</v>
      </c>
      <c r="F94" s="20" t="s">
        <v>50</v>
      </c>
      <c r="G94" s="57">
        <f>G95</f>
        <v>2140.9</v>
      </c>
      <c r="H94" s="57">
        <f t="shared" ref="H94:J94" si="40">H95</f>
        <v>663.7299999999999</v>
      </c>
      <c r="I94" s="179">
        <f t="shared" si="27"/>
        <v>31.002382175720484</v>
      </c>
      <c r="J94" s="63">
        <f t="shared" si="40"/>
        <v>1477.1700000000003</v>
      </c>
    </row>
    <row r="95" spans="1:10" ht="15" x14ac:dyDescent="0.25">
      <c r="A95" s="26" t="s">
        <v>46</v>
      </c>
      <c r="B95" s="16">
        <v>650</v>
      </c>
      <c r="C95" s="17">
        <v>8</v>
      </c>
      <c r="D95" s="18">
        <v>1</v>
      </c>
      <c r="E95" s="19" t="s">
        <v>66</v>
      </c>
      <c r="F95" s="20" t="s">
        <v>50</v>
      </c>
      <c r="G95" s="57">
        <f>G96+G98+G100+G105+G107+G111</f>
        <v>2140.9</v>
      </c>
      <c r="H95" s="57">
        <f t="shared" ref="H95:J95" si="41">H96+H98+H100+H105+H107+H111</f>
        <v>663.7299999999999</v>
      </c>
      <c r="I95" s="179">
        <f t="shared" si="27"/>
        <v>31.002382175720484</v>
      </c>
      <c r="J95" s="63">
        <f t="shared" si="41"/>
        <v>1477.1700000000003</v>
      </c>
    </row>
    <row r="96" spans="1:10" ht="15" x14ac:dyDescent="0.25">
      <c r="A96" s="26" t="s">
        <v>128</v>
      </c>
      <c r="B96" s="16">
        <v>650</v>
      </c>
      <c r="C96" s="17">
        <v>8</v>
      </c>
      <c r="D96" s="18">
        <v>1</v>
      </c>
      <c r="E96" s="19" t="s">
        <v>129</v>
      </c>
      <c r="F96" s="20" t="s">
        <v>50</v>
      </c>
      <c r="G96" s="57">
        <f>G97</f>
        <v>180.2</v>
      </c>
      <c r="H96" s="57">
        <f t="shared" ref="H96:J96" si="42">H97</f>
        <v>0</v>
      </c>
      <c r="I96" s="179">
        <f t="shared" si="27"/>
        <v>0</v>
      </c>
      <c r="J96" s="63">
        <f t="shared" si="42"/>
        <v>180.2</v>
      </c>
    </row>
    <row r="97" spans="1:10" ht="22.5" x14ac:dyDescent="0.25">
      <c r="A97" s="26" t="s">
        <v>119</v>
      </c>
      <c r="B97" s="16">
        <v>650</v>
      </c>
      <c r="C97" s="17">
        <v>8</v>
      </c>
      <c r="D97" s="18">
        <v>1</v>
      </c>
      <c r="E97" s="19" t="s">
        <v>129</v>
      </c>
      <c r="F97" s="20" t="s">
        <v>86</v>
      </c>
      <c r="G97" s="57">
        <v>180.2</v>
      </c>
      <c r="H97" s="57">
        <v>0</v>
      </c>
      <c r="I97" s="179">
        <f t="shared" si="27"/>
        <v>0</v>
      </c>
      <c r="J97" s="63">
        <f>G97-H97</f>
        <v>180.2</v>
      </c>
    </row>
    <row r="98" spans="1:10" ht="22.5" x14ac:dyDescent="0.25">
      <c r="A98" s="26" t="s">
        <v>104</v>
      </c>
      <c r="B98" s="16">
        <v>650</v>
      </c>
      <c r="C98" s="17">
        <v>8</v>
      </c>
      <c r="D98" s="18">
        <v>1</v>
      </c>
      <c r="E98" s="19" t="s">
        <v>59</v>
      </c>
      <c r="F98" s="20" t="s">
        <v>50</v>
      </c>
      <c r="G98" s="57">
        <f>G99</f>
        <v>31.8</v>
      </c>
      <c r="H98" s="57">
        <f t="shared" ref="H98:J98" si="43">H99</f>
        <v>0</v>
      </c>
      <c r="I98" s="179">
        <f t="shared" si="27"/>
        <v>0</v>
      </c>
      <c r="J98" s="63">
        <f t="shared" si="43"/>
        <v>31.8</v>
      </c>
    </row>
    <row r="99" spans="1:10" ht="22.5" x14ac:dyDescent="0.25">
      <c r="A99" s="26" t="s">
        <v>119</v>
      </c>
      <c r="B99" s="16">
        <v>650</v>
      </c>
      <c r="C99" s="17">
        <v>8</v>
      </c>
      <c r="D99" s="18">
        <v>1</v>
      </c>
      <c r="E99" s="19" t="s">
        <v>59</v>
      </c>
      <c r="F99" s="20" t="s">
        <v>86</v>
      </c>
      <c r="G99" s="57">
        <v>31.8</v>
      </c>
      <c r="H99" s="57">
        <v>0</v>
      </c>
      <c r="I99" s="179">
        <f t="shared" si="27"/>
        <v>0</v>
      </c>
      <c r="J99" s="63">
        <f>G99-H99</f>
        <v>31.8</v>
      </c>
    </row>
    <row r="100" spans="1:10" ht="33.75" x14ac:dyDescent="0.25">
      <c r="A100" s="26" t="s">
        <v>107</v>
      </c>
      <c r="B100" s="16">
        <v>650</v>
      </c>
      <c r="C100" s="17">
        <v>8</v>
      </c>
      <c r="D100" s="18">
        <v>1</v>
      </c>
      <c r="E100" s="19" t="s">
        <v>56</v>
      </c>
      <c r="F100" s="20" t="s">
        <v>50</v>
      </c>
      <c r="G100" s="57">
        <f>G101+G102+G103+G104</f>
        <v>1176.4000000000001</v>
      </c>
      <c r="H100" s="57">
        <f t="shared" ref="H100:J100" si="44">H101+H102+H103+H104</f>
        <v>402.26</v>
      </c>
      <c r="I100" s="179">
        <f t="shared" si="27"/>
        <v>34.194151649098941</v>
      </c>
      <c r="J100" s="63">
        <f t="shared" si="44"/>
        <v>774.1400000000001</v>
      </c>
    </row>
    <row r="101" spans="1:10" ht="22.5" x14ac:dyDescent="0.25">
      <c r="A101" s="26" t="s">
        <v>109</v>
      </c>
      <c r="B101" s="16">
        <v>650</v>
      </c>
      <c r="C101" s="17">
        <v>8</v>
      </c>
      <c r="D101" s="18">
        <v>1</v>
      </c>
      <c r="E101" s="19" t="s">
        <v>56</v>
      </c>
      <c r="F101" s="20" t="s">
        <v>80</v>
      </c>
      <c r="G101" s="57">
        <v>1049.9000000000001</v>
      </c>
      <c r="H101" s="57">
        <v>352.28</v>
      </c>
      <c r="I101" s="179">
        <f t="shared" si="27"/>
        <v>33.553671778264594</v>
      </c>
      <c r="J101" s="63">
        <f>G101-H101</f>
        <v>697.62000000000012</v>
      </c>
    </row>
    <row r="102" spans="1:10" ht="22.5" x14ac:dyDescent="0.25">
      <c r="A102" s="26" t="s">
        <v>110</v>
      </c>
      <c r="B102" s="16">
        <v>650</v>
      </c>
      <c r="C102" s="17">
        <v>8</v>
      </c>
      <c r="D102" s="18">
        <v>1</v>
      </c>
      <c r="E102" s="19" t="s">
        <v>56</v>
      </c>
      <c r="F102" s="20" t="s">
        <v>81</v>
      </c>
      <c r="G102" s="57">
        <v>15</v>
      </c>
      <c r="H102" s="177">
        <v>0</v>
      </c>
      <c r="I102" s="179">
        <f t="shared" si="27"/>
        <v>0</v>
      </c>
      <c r="J102" s="63">
        <f>G102-H102</f>
        <v>15</v>
      </c>
    </row>
    <row r="103" spans="1:10" ht="22.5" x14ac:dyDescent="0.25">
      <c r="A103" s="26" t="s">
        <v>119</v>
      </c>
      <c r="B103" s="16">
        <v>650</v>
      </c>
      <c r="C103" s="17">
        <v>8</v>
      </c>
      <c r="D103" s="18">
        <v>1</v>
      </c>
      <c r="E103" s="19" t="s">
        <v>56</v>
      </c>
      <c r="F103" s="20" t="s">
        <v>86</v>
      </c>
      <c r="G103" s="57">
        <v>5</v>
      </c>
      <c r="H103" s="177">
        <v>2.64</v>
      </c>
      <c r="I103" s="179">
        <f t="shared" si="27"/>
        <v>52.800000000000004</v>
      </c>
      <c r="J103" s="63">
        <f>G103-H103</f>
        <v>2.36</v>
      </c>
    </row>
    <row r="104" spans="1:10" ht="22.5" x14ac:dyDescent="0.25">
      <c r="A104" s="26" t="s">
        <v>100</v>
      </c>
      <c r="B104" s="16">
        <v>650</v>
      </c>
      <c r="C104" s="17">
        <v>8</v>
      </c>
      <c r="D104" s="18">
        <v>1</v>
      </c>
      <c r="E104" s="19" t="s">
        <v>56</v>
      </c>
      <c r="F104" s="20" t="s">
        <v>71</v>
      </c>
      <c r="G104" s="57">
        <v>106.5</v>
      </c>
      <c r="H104" s="177">
        <v>47.34</v>
      </c>
      <c r="I104" s="179">
        <f t="shared" si="27"/>
        <v>44.450704225352119</v>
      </c>
      <c r="J104" s="63">
        <f>G104-H104</f>
        <v>59.16</v>
      </c>
    </row>
    <row r="105" spans="1:10" ht="135" x14ac:dyDescent="0.25">
      <c r="A105" s="26" t="s">
        <v>130</v>
      </c>
      <c r="B105" s="16">
        <v>650</v>
      </c>
      <c r="C105" s="17">
        <v>8</v>
      </c>
      <c r="D105" s="18">
        <v>1</v>
      </c>
      <c r="E105" s="19" t="s">
        <v>131</v>
      </c>
      <c r="F105" s="20" t="s">
        <v>50</v>
      </c>
      <c r="G105" s="57">
        <f>G106</f>
        <v>163</v>
      </c>
      <c r="H105" s="57">
        <f t="shared" ref="H105:J105" si="45">H106</f>
        <v>95.81</v>
      </c>
      <c r="I105" s="179">
        <f t="shared" si="27"/>
        <v>58.779141104294474</v>
      </c>
      <c r="J105" s="63">
        <f t="shared" si="45"/>
        <v>67.19</v>
      </c>
    </row>
    <row r="106" spans="1:10" ht="22.5" x14ac:dyDescent="0.25">
      <c r="A106" s="26" t="s">
        <v>109</v>
      </c>
      <c r="B106" s="16">
        <v>650</v>
      </c>
      <c r="C106" s="17">
        <v>8</v>
      </c>
      <c r="D106" s="18">
        <v>1</v>
      </c>
      <c r="E106" s="19" t="s">
        <v>131</v>
      </c>
      <c r="F106" s="20" t="s">
        <v>80</v>
      </c>
      <c r="G106" s="57">
        <v>163</v>
      </c>
      <c r="H106" s="57">
        <v>95.81</v>
      </c>
      <c r="I106" s="179">
        <f t="shared" si="27"/>
        <v>58.779141104294474</v>
      </c>
      <c r="J106" s="63">
        <f>G106-H106</f>
        <v>67.19</v>
      </c>
    </row>
    <row r="107" spans="1:10" ht="33.75" x14ac:dyDescent="0.25">
      <c r="A107" s="26" t="s">
        <v>107</v>
      </c>
      <c r="B107" s="16">
        <v>650</v>
      </c>
      <c r="C107" s="17">
        <v>8</v>
      </c>
      <c r="D107" s="18">
        <v>1</v>
      </c>
      <c r="E107" s="19" t="s">
        <v>58</v>
      </c>
      <c r="F107" s="20" t="s">
        <v>50</v>
      </c>
      <c r="G107" s="57">
        <f>G108+G109+G110</f>
        <v>345</v>
      </c>
      <c r="H107" s="57">
        <f t="shared" ref="H107:J107" si="46">H108+H109+H110</f>
        <v>136.85</v>
      </c>
      <c r="I107" s="179">
        <f t="shared" si="27"/>
        <v>39.666666666666664</v>
      </c>
      <c r="J107" s="63">
        <f t="shared" si="46"/>
        <v>208.15000000000003</v>
      </c>
    </row>
    <row r="108" spans="1:10" ht="22.5" x14ac:dyDescent="0.25">
      <c r="A108" s="26" t="s">
        <v>109</v>
      </c>
      <c r="B108" s="16">
        <v>650</v>
      </c>
      <c r="C108" s="17">
        <v>8</v>
      </c>
      <c r="D108" s="18">
        <v>1</v>
      </c>
      <c r="E108" s="19" t="s">
        <v>58</v>
      </c>
      <c r="F108" s="20" t="s">
        <v>80</v>
      </c>
      <c r="G108" s="57">
        <v>207.8</v>
      </c>
      <c r="H108" s="57">
        <v>81.67</v>
      </c>
      <c r="I108" s="179">
        <f t="shared" si="27"/>
        <v>39.302213666987484</v>
      </c>
      <c r="J108" s="63">
        <f>G108-H108</f>
        <v>126.13000000000001</v>
      </c>
    </row>
    <row r="109" spans="1:10" ht="22.5" x14ac:dyDescent="0.25">
      <c r="A109" s="26" t="s">
        <v>100</v>
      </c>
      <c r="B109" s="16">
        <v>650</v>
      </c>
      <c r="C109" s="17">
        <v>8</v>
      </c>
      <c r="D109" s="18">
        <v>1</v>
      </c>
      <c r="E109" s="19" t="s">
        <v>58</v>
      </c>
      <c r="F109" s="20" t="s">
        <v>71</v>
      </c>
      <c r="G109" s="57">
        <v>109</v>
      </c>
      <c r="H109" s="57">
        <v>47.03</v>
      </c>
      <c r="I109" s="179">
        <f t="shared" si="27"/>
        <v>43.146788990825691</v>
      </c>
      <c r="J109" s="63">
        <f>G109-H109</f>
        <v>61.97</v>
      </c>
    </row>
    <row r="110" spans="1:10" ht="80.25" customHeight="1" x14ac:dyDescent="0.25">
      <c r="A110" s="26" t="s">
        <v>247</v>
      </c>
      <c r="B110" s="16">
        <v>650</v>
      </c>
      <c r="C110" s="17">
        <v>8</v>
      </c>
      <c r="D110" s="18">
        <v>1</v>
      </c>
      <c r="E110" s="28" t="s">
        <v>248</v>
      </c>
      <c r="F110" s="20">
        <v>831</v>
      </c>
      <c r="G110" s="57">
        <v>28.2</v>
      </c>
      <c r="H110" s="57">
        <v>8.15</v>
      </c>
      <c r="I110" s="179">
        <f t="shared" si="27"/>
        <v>28.900709219858157</v>
      </c>
      <c r="J110" s="63">
        <f>G110-H110</f>
        <v>20.049999999999997</v>
      </c>
    </row>
    <row r="111" spans="1:10" ht="135" x14ac:dyDescent="0.25">
      <c r="A111" s="26" t="s">
        <v>130</v>
      </c>
      <c r="B111" s="16">
        <v>650</v>
      </c>
      <c r="C111" s="17">
        <v>8</v>
      </c>
      <c r="D111" s="18">
        <v>1</v>
      </c>
      <c r="E111" s="19" t="s">
        <v>132</v>
      </c>
      <c r="F111" s="20" t="s">
        <v>50</v>
      </c>
      <c r="G111" s="57">
        <f>G112</f>
        <v>244.5</v>
      </c>
      <c r="H111" s="57">
        <f t="shared" ref="H111:J111" si="47">H112</f>
        <v>28.81</v>
      </c>
      <c r="I111" s="179">
        <f t="shared" si="27"/>
        <v>11.78323108384458</v>
      </c>
      <c r="J111" s="63">
        <f t="shared" si="47"/>
        <v>215.69</v>
      </c>
    </row>
    <row r="112" spans="1:10" ht="22.5" x14ac:dyDescent="0.25">
      <c r="A112" s="26" t="s">
        <v>109</v>
      </c>
      <c r="B112" s="16">
        <v>650</v>
      </c>
      <c r="C112" s="17">
        <v>8</v>
      </c>
      <c r="D112" s="18">
        <v>1</v>
      </c>
      <c r="E112" s="19" t="s">
        <v>132</v>
      </c>
      <c r="F112" s="20" t="s">
        <v>80</v>
      </c>
      <c r="G112" s="57">
        <v>244.5</v>
      </c>
      <c r="H112" s="57">
        <v>28.81</v>
      </c>
      <c r="I112" s="179">
        <f t="shared" si="27"/>
        <v>11.78323108384458</v>
      </c>
      <c r="J112" s="63">
        <f>G112-H112</f>
        <v>215.69</v>
      </c>
    </row>
    <row r="113" spans="1:10" ht="15" x14ac:dyDescent="0.25">
      <c r="A113" s="26" t="s">
        <v>92</v>
      </c>
      <c r="B113" s="16">
        <v>650</v>
      </c>
      <c r="C113" s="17">
        <v>11</v>
      </c>
      <c r="D113" s="18">
        <v>0</v>
      </c>
      <c r="E113" s="19" t="s">
        <v>66</v>
      </c>
      <c r="F113" s="20" t="s">
        <v>50</v>
      </c>
      <c r="G113" s="57">
        <f>G114</f>
        <v>3809.7999999999997</v>
      </c>
      <c r="H113" s="57">
        <f t="shared" ref="H113:J114" si="48">H114</f>
        <v>1645.1399999999999</v>
      </c>
      <c r="I113" s="179">
        <f t="shared" si="27"/>
        <v>43.181794319911802</v>
      </c>
      <c r="J113" s="63">
        <f t="shared" si="48"/>
        <v>2164.66</v>
      </c>
    </row>
    <row r="114" spans="1:10" ht="15" x14ac:dyDescent="0.25">
      <c r="A114" s="26" t="s">
        <v>47</v>
      </c>
      <c r="B114" s="16">
        <v>650</v>
      </c>
      <c r="C114" s="17">
        <v>11</v>
      </c>
      <c r="D114" s="18">
        <v>1</v>
      </c>
      <c r="E114" s="19" t="s">
        <v>66</v>
      </c>
      <c r="F114" s="20" t="s">
        <v>50</v>
      </c>
      <c r="G114" s="57">
        <f>G115</f>
        <v>3809.7999999999997</v>
      </c>
      <c r="H114" s="57">
        <f t="shared" si="48"/>
        <v>1645.1399999999999</v>
      </c>
      <c r="I114" s="179">
        <f t="shared" si="27"/>
        <v>43.181794319911802</v>
      </c>
      <c r="J114" s="63">
        <f t="shared" si="48"/>
        <v>2164.66</v>
      </c>
    </row>
    <row r="115" spans="1:10" ht="33.75" x14ac:dyDescent="0.25">
      <c r="A115" s="26" t="s">
        <v>107</v>
      </c>
      <c r="B115" s="16">
        <v>650</v>
      </c>
      <c r="C115" s="17">
        <v>11</v>
      </c>
      <c r="D115" s="18">
        <v>1</v>
      </c>
      <c r="E115" s="19" t="s">
        <v>65</v>
      </c>
      <c r="F115" s="20" t="s">
        <v>50</v>
      </c>
      <c r="G115" s="57">
        <f>G116+G117+G118+G119+G120</f>
        <v>3809.7999999999997</v>
      </c>
      <c r="H115" s="57">
        <f t="shared" ref="H115:J115" si="49">H116+H117+H118+H119+H120</f>
        <v>1645.1399999999999</v>
      </c>
      <c r="I115" s="179">
        <f t="shared" si="27"/>
        <v>43.181794319911802</v>
      </c>
      <c r="J115" s="57">
        <f t="shared" si="49"/>
        <v>2164.66</v>
      </c>
    </row>
    <row r="116" spans="1:10" ht="22.5" x14ac:dyDescent="0.25">
      <c r="A116" s="26" t="s">
        <v>109</v>
      </c>
      <c r="B116" s="16">
        <v>650</v>
      </c>
      <c r="C116" s="17">
        <v>11</v>
      </c>
      <c r="D116" s="18">
        <v>1</v>
      </c>
      <c r="E116" s="19" t="s">
        <v>65</v>
      </c>
      <c r="F116" s="20" t="s">
        <v>80</v>
      </c>
      <c r="G116" s="57">
        <v>3112.7</v>
      </c>
      <c r="H116" s="177">
        <v>1590.12</v>
      </c>
      <c r="I116" s="179">
        <f t="shared" si="27"/>
        <v>51.084910206573078</v>
      </c>
      <c r="J116" s="63">
        <f>G116-H116</f>
        <v>1522.58</v>
      </c>
    </row>
    <row r="117" spans="1:10" ht="22.5" x14ac:dyDescent="0.25">
      <c r="A117" s="26" t="s">
        <v>110</v>
      </c>
      <c r="B117" s="16">
        <v>650</v>
      </c>
      <c r="C117" s="17">
        <v>11</v>
      </c>
      <c r="D117" s="18">
        <v>1</v>
      </c>
      <c r="E117" s="19" t="s">
        <v>65</v>
      </c>
      <c r="F117" s="20" t="s">
        <v>81</v>
      </c>
      <c r="G117" s="57">
        <v>68</v>
      </c>
      <c r="H117" s="177">
        <v>0</v>
      </c>
      <c r="I117" s="179">
        <f t="shared" si="27"/>
        <v>0</v>
      </c>
      <c r="J117" s="63">
        <f>G117-H117</f>
        <v>68</v>
      </c>
    </row>
    <row r="118" spans="1:10" ht="22.5" x14ac:dyDescent="0.25">
      <c r="A118" s="26" t="s">
        <v>119</v>
      </c>
      <c r="B118" s="16">
        <v>650</v>
      </c>
      <c r="C118" s="17">
        <v>11</v>
      </c>
      <c r="D118" s="18">
        <v>1</v>
      </c>
      <c r="E118" s="19" t="s">
        <v>65</v>
      </c>
      <c r="F118" s="20" t="s">
        <v>86</v>
      </c>
      <c r="G118" s="57">
        <v>18.7</v>
      </c>
      <c r="H118" s="177">
        <v>11.3</v>
      </c>
      <c r="I118" s="179">
        <f t="shared" si="27"/>
        <v>60.427807486631025</v>
      </c>
      <c r="J118" s="63">
        <f>G118-H118</f>
        <v>7.3999999999999986</v>
      </c>
    </row>
    <row r="119" spans="1:10" ht="22.5" x14ac:dyDescent="0.25">
      <c r="A119" s="26" t="s">
        <v>100</v>
      </c>
      <c r="B119" s="16">
        <v>650</v>
      </c>
      <c r="C119" s="17">
        <v>11</v>
      </c>
      <c r="D119" s="18">
        <v>1</v>
      </c>
      <c r="E119" s="19" t="s">
        <v>65</v>
      </c>
      <c r="F119" s="20" t="s">
        <v>71</v>
      </c>
      <c r="G119" s="57">
        <v>608.4</v>
      </c>
      <c r="H119" s="177">
        <v>43.05</v>
      </c>
      <c r="I119" s="179">
        <f t="shared" si="27"/>
        <v>7.0759368836291916</v>
      </c>
      <c r="J119" s="63">
        <f>G119-H119</f>
        <v>565.35</v>
      </c>
    </row>
    <row r="120" spans="1:10" ht="15" x14ac:dyDescent="0.25">
      <c r="A120" s="26" t="s">
        <v>101</v>
      </c>
      <c r="B120" s="16">
        <v>650</v>
      </c>
      <c r="C120" s="17">
        <v>11</v>
      </c>
      <c r="D120" s="18">
        <v>1</v>
      </c>
      <c r="E120" s="19" t="s">
        <v>65</v>
      </c>
      <c r="F120" s="20" t="s">
        <v>72</v>
      </c>
      <c r="G120" s="57">
        <v>2</v>
      </c>
      <c r="H120" s="57">
        <v>0.67</v>
      </c>
      <c r="I120" s="179">
        <f t="shared" si="27"/>
        <v>33.5</v>
      </c>
      <c r="J120" s="63">
        <f>G120-H120</f>
        <v>1.33</v>
      </c>
    </row>
    <row r="121" spans="1:10" ht="33.75" x14ac:dyDescent="0.25">
      <c r="A121" s="26" t="s">
        <v>93</v>
      </c>
      <c r="B121" s="16">
        <v>650</v>
      </c>
      <c r="C121" s="17">
        <v>14</v>
      </c>
      <c r="D121" s="18">
        <v>0</v>
      </c>
      <c r="E121" s="19" t="s">
        <v>66</v>
      </c>
      <c r="F121" s="20" t="s">
        <v>50</v>
      </c>
      <c r="G121" s="57">
        <f>G122</f>
        <v>17.02</v>
      </c>
      <c r="H121" s="57">
        <f t="shared" ref="H121:J123" si="50">H122</f>
        <v>0</v>
      </c>
      <c r="I121" s="179">
        <f t="shared" si="27"/>
        <v>0</v>
      </c>
      <c r="J121" s="63">
        <f t="shared" si="50"/>
        <v>17.02</v>
      </c>
    </row>
    <row r="122" spans="1:10" ht="15" x14ac:dyDescent="0.25">
      <c r="A122" s="26" t="s">
        <v>48</v>
      </c>
      <c r="B122" s="16">
        <v>650</v>
      </c>
      <c r="C122" s="17">
        <v>14</v>
      </c>
      <c r="D122" s="18">
        <v>3</v>
      </c>
      <c r="E122" s="19" t="s">
        <v>66</v>
      </c>
      <c r="F122" s="20" t="s">
        <v>50</v>
      </c>
      <c r="G122" s="57">
        <f>G123</f>
        <v>17.02</v>
      </c>
      <c r="H122" s="57">
        <f t="shared" si="50"/>
        <v>0</v>
      </c>
      <c r="I122" s="179">
        <f t="shared" si="27"/>
        <v>0</v>
      </c>
      <c r="J122" s="63">
        <f t="shared" si="50"/>
        <v>17.02</v>
      </c>
    </row>
    <row r="123" spans="1:10" ht="15" x14ac:dyDescent="0.25">
      <c r="A123" s="26" t="s">
        <v>133</v>
      </c>
      <c r="B123" s="16">
        <v>650</v>
      </c>
      <c r="C123" s="17">
        <v>14</v>
      </c>
      <c r="D123" s="18">
        <v>3</v>
      </c>
      <c r="E123" s="19" t="s">
        <v>95</v>
      </c>
      <c r="F123" s="20" t="s">
        <v>50</v>
      </c>
      <c r="G123" s="57">
        <f>G124</f>
        <v>17.02</v>
      </c>
      <c r="H123" s="57">
        <f t="shared" si="50"/>
        <v>0</v>
      </c>
      <c r="I123" s="179">
        <f t="shared" si="27"/>
        <v>0</v>
      </c>
      <c r="J123" s="63">
        <f t="shared" si="50"/>
        <v>17.02</v>
      </c>
    </row>
    <row r="124" spans="1:10" thickBot="1" x14ac:dyDescent="0.3">
      <c r="A124" s="27" t="s">
        <v>134</v>
      </c>
      <c r="B124" s="21">
        <v>650</v>
      </c>
      <c r="C124" s="22">
        <v>14</v>
      </c>
      <c r="D124" s="23">
        <v>3</v>
      </c>
      <c r="E124" s="24" t="s">
        <v>95</v>
      </c>
      <c r="F124" s="25" t="s">
        <v>94</v>
      </c>
      <c r="G124" s="64">
        <v>17.02</v>
      </c>
      <c r="H124" s="178">
        <v>0</v>
      </c>
      <c r="I124" s="180">
        <f t="shared" si="27"/>
        <v>0</v>
      </c>
      <c r="J124" s="65">
        <f>G124-H124</f>
        <v>17.02</v>
      </c>
    </row>
    <row r="125" spans="1:10" thickBot="1" x14ac:dyDescent="0.3">
      <c r="A125" s="212"/>
      <c r="B125" s="213"/>
      <c r="C125" s="213"/>
      <c r="D125" s="213"/>
      <c r="E125" s="213"/>
      <c r="F125" s="214"/>
      <c r="G125" s="38">
        <f>G6+G46+G50+G59+G74+G94+G113+G121</f>
        <v>22379.99</v>
      </c>
      <c r="H125" s="38">
        <f>H6+H46+H50+H59+H74+H94+H113+H121</f>
        <v>9881.7489999999998</v>
      </c>
      <c r="I125" s="181">
        <f>H125/G125*100</f>
        <v>44.154394170864236</v>
      </c>
      <c r="J125" s="188">
        <f>J6+J46+J50+J59+J74+J94+J113+J121</f>
        <v>12498.241</v>
      </c>
    </row>
    <row r="130" spans="8:9" x14ac:dyDescent="0.25">
      <c r="H130" s="61"/>
      <c r="I130" s="61"/>
    </row>
  </sheetData>
  <autoFilter ref="A5:H125"/>
  <mergeCells count="4">
    <mergeCell ref="A125:F125"/>
    <mergeCell ref="A3:H3"/>
    <mergeCell ref="G1:J1"/>
    <mergeCell ref="G2:J2"/>
  </mergeCells>
  <pageMargins left="0.7" right="0.7" top="0.75" bottom="0.75" header="0.3" footer="0.3"/>
  <pageSetup paperSize="9"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D1" sqref="D1:G1"/>
    </sheetView>
  </sheetViews>
  <sheetFormatPr defaultRowHeight="15" x14ac:dyDescent="0.25"/>
  <cols>
    <col min="1" max="1" width="10.28515625" style="2" customWidth="1"/>
    <col min="2" max="2" width="29.42578125" style="2" customWidth="1"/>
    <col min="3" max="3" width="40.140625" style="2" customWidth="1"/>
    <col min="4" max="4" width="19.28515625" style="2" customWidth="1"/>
    <col min="5" max="5" width="2.7109375" style="2" customWidth="1"/>
    <col min="6" max="6" width="13" style="145" customWidth="1"/>
    <col min="7" max="7" width="14.42578125" style="2" customWidth="1"/>
    <col min="8" max="16384" width="9.140625" style="2"/>
  </cols>
  <sheetData>
    <row r="1" spans="1:7" ht="44.25" customHeight="1" x14ac:dyDescent="0.25">
      <c r="D1" s="200" t="s">
        <v>288</v>
      </c>
      <c r="E1" s="200"/>
      <c r="F1" s="200"/>
      <c r="G1" s="200"/>
    </row>
    <row r="2" spans="1:7" ht="44.25" customHeight="1" x14ac:dyDescent="0.25">
      <c r="D2" s="118"/>
      <c r="E2" s="118"/>
      <c r="F2" s="118"/>
      <c r="G2" s="118"/>
    </row>
    <row r="3" spans="1:7" ht="28.5" customHeight="1" x14ac:dyDescent="0.25">
      <c r="D3" s="118"/>
      <c r="E3" s="118"/>
      <c r="F3" s="118"/>
      <c r="G3" s="118"/>
    </row>
    <row r="5" spans="1:7" x14ac:dyDescent="0.25">
      <c r="A5" s="220" t="s">
        <v>263</v>
      </c>
      <c r="B5" s="220"/>
      <c r="C5" s="220"/>
      <c r="D5" s="220"/>
      <c r="E5" s="220"/>
    </row>
    <row r="6" spans="1:7" ht="15.75" thickBot="1" x14ac:dyDescent="0.3">
      <c r="D6" s="221"/>
      <c r="E6" s="221"/>
      <c r="G6" s="2" t="s">
        <v>62</v>
      </c>
    </row>
    <row r="7" spans="1:7" ht="57.75" thickBot="1" x14ac:dyDescent="0.3">
      <c r="A7" s="146" t="s">
        <v>264</v>
      </c>
      <c r="B7" s="147" t="s">
        <v>265</v>
      </c>
      <c r="C7" s="148" t="s">
        <v>266</v>
      </c>
      <c r="D7" s="222" t="s">
        <v>259</v>
      </c>
      <c r="E7" s="223"/>
      <c r="F7" s="106" t="s">
        <v>260</v>
      </c>
      <c r="G7" s="37" t="s">
        <v>280</v>
      </c>
    </row>
    <row r="8" spans="1:7" ht="15.75" x14ac:dyDescent="0.25">
      <c r="A8" s="149">
        <v>1</v>
      </c>
      <c r="B8" s="149">
        <v>2</v>
      </c>
      <c r="C8" s="149">
        <v>3</v>
      </c>
      <c r="D8" s="224">
        <v>4</v>
      </c>
      <c r="E8" s="224"/>
      <c r="F8" s="150">
        <v>5</v>
      </c>
      <c r="G8" s="150">
        <v>6</v>
      </c>
    </row>
    <row r="9" spans="1:7" ht="31.5" x14ac:dyDescent="0.25">
      <c r="A9" s="116">
        <v>650</v>
      </c>
      <c r="B9" s="151"/>
      <c r="C9" s="152" t="s">
        <v>267</v>
      </c>
      <c r="D9" s="225"/>
      <c r="E9" s="225"/>
      <c r="F9" s="153"/>
      <c r="G9" s="154"/>
    </row>
    <row r="10" spans="1:7" ht="31.5" x14ac:dyDescent="0.25">
      <c r="A10" s="155" t="s">
        <v>50</v>
      </c>
      <c r="B10" s="119" t="s">
        <v>268</v>
      </c>
      <c r="C10" s="152" t="s">
        <v>269</v>
      </c>
      <c r="D10" s="217">
        <f>D11+D12</f>
        <v>1179.5</v>
      </c>
      <c r="E10" s="217"/>
      <c r="F10" s="189">
        <f>F12-F11</f>
        <v>-936.90999999999985</v>
      </c>
      <c r="G10" s="194">
        <f>F10-D10</f>
        <v>-2116.41</v>
      </c>
    </row>
    <row r="11" spans="1:7" ht="31.5" x14ac:dyDescent="0.25">
      <c r="A11" s="119">
        <v>650</v>
      </c>
      <c r="B11" s="119" t="s">
        <v>270</v>
      </c>
      <c r="C11" s="156" t="s">
        <v>271</v>
      </c>
      <c r="D11" s="218">
        <v>0</v>
      </c>
      <c r="E11" s="218"/>
      <c r="F11" s="195">
        <v>2116.41</v>
      </c>
      <c r="G11" s="195">
        <f>F11-D11</f>
        <v>2116.41</v>
      </c>
    </row>
    <row r="12" spans="1:7" ht="31.5" x14ac:dyDescent="0.25">
      <c r="A12" s="119">
        <v>650</v>
      </c>
      <c r="B12" s="119" t="s">
        <v>272</v>
      </c>
      <c r="C12" s="157" t="s">
        <v>273</v>
      </c>
      <c r="D12" s="219">
        <v>1179.5</v>
      </c>
      <c r="E12" s="219"/>
      <c r="F12" s="195">
        <v>1179.5</v>
      </c>
      <c r="G12" s="195">
        <f>F12-D12</f>
        <v>0</v>
      </c>
    </row>
    <row r="13" spans="1:7" ht="31.5" x14ac:dyDescent="0.25">
      <c r="A13" s="119"/>
      <c r="B13" s="119"/>
      <c r="C13" s="158" t="s">
        <v>274</v>
      </c>
      <c r="D13" s="217">
        <f>D10</f>
        <v>1179.5</v>
      </c>
      <c r="E13" s="217"/>
      <c r="F13" s="189">
        <f>F10</f>
        <v>-936.90999999999985</v>
      </c>
      <c r="G13" s="195">
        <f>F13-D13</f>
        <v>-2116.41</v>
      </c>
    </row>
    <row r="14" spans="1:7" x14ac:dyDescent="0.25">
      <c r="A14" s="159"/>
    </row>
  </sheetData>
  <mergeCells count="10">
    <mergeCell ref="D10:E10"/>
    <mergeCell ref="D11:E11"/>
    <mergeCell ref="D12:E12"/>
    <mergeCell ref="D13:E13"/>
    <mergeCell ref="D1:G1"/>
    <mergeCell ref="A5:E5"/>
    <mergeCell ref="D6:E6"/>
    <mergeCell ref="D7:E7"/>
    <mergeCell ref="D8:E8"/>
    <mergeCell ref="D9:E9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доходы 2015</vt:lpstr>
      <vt:lpstr>расходы 2015</vt:lpstr>
      <vt:lpstr>программы 2015</vt:lpstr>
      <vt:lpstr>разделы 2015</vt:lpstr>
      <vt:lpstr>расходы 2015 по стуктуре</vt:lpstr>
      <vt:lpstr>дефицит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1</cp:lastModifiedBy>
  <cp:lastPrinted>2015-10-01T08:16:19Z</cp:lastPrinted>
  <dcterms:created xsi:type="dcterms:W3CDTF">2013-11-27T09:07:44Z</dcterms:created>
  <dcterms:modified xsi:type="dcterms:W3CDTF">2015-10-01T08:17:14Z</dcterms:modified>
</cp:coreProperties>
</file>