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14235" windowHeight="5445" tabRatio="996" activeTab="3"/>
  </bookViews>
  <sheets>
    <sheet name="расходы 2020" sheetId="29" r:id="rId1"/>
    <sheet name="программы 2020" sheetId="31" r:id="rId2"/>
    <sheet name="разделы 2020" sheetId="32" r:id="rId3"/>
    <sheet name="расходы по структуре 2020 " sheetId="50" r:id="rId4"/>
  </sheets>
  <definedNames>
    <definedName name="_xlnm._FilterDatabase" localSheetId="1" hidden="1">'программы 2020'!$A$7:$D$163</definedName>
    <definedName name="_xlnm._FilterDatabase" localSheetId="2" hidden="1">'разделы 2020'!$A$6:$D$35</definedName>
    <definedName name="_xlnm._FilterDatabase" localSheetId="0" hidden="1">'расходы 2020'!$A$7:$F$212</definedName>
    <definedName name="_xlnm._FilterDatabase" localSheetId="3" hidden="1">'расходы по структуре 2020 '!$A$7:$G$295</definedName>
    <definedName name="_xlnm.Print_Area" localSheetId="2">'разделы 2020'!$A$3:$D$35</definedName>
  </definedNames>
  <calcPr calcId="145621"/>
  <fileRecoveryPr autoRecover="0"/>
</workbook>
</file>

<file path=xl/calcChain.xml><?xml version="1.0" encoding="utf-8"?>
<calcChain xmlns="http://schemas.openxmlformats.org/spreadsheetml/2006/main">
  <c r="H57" i="50" l="1"/>
  <c r="H60" i="50"/>
  <c r="I60" i="50" l="1"/>
  <c r="I57" i="50"/>
  <c r="I55" i="50"/>
  <c r="H57" i="29" l="1"/>
  <c r="I284" i="50"/>
  <c r="I256" i="50"/>
  <c r="I73" i="50"/>
  <c r="F118" i="29"/>
  <c r="E176" i="31"/>
  <c r="F61" i="29" l="1"/>
  <c r="I183" i="50" l="1"/>
  <c r="E12" i="31" l="1"/>
  <c r="E11" i="31" s="1"/>
  <c r="E10" i="31" s="1"/>
  <c r="E140" i="31"/>
  <c r="F140" i="31"/>
  <c r="D140" i="31"/>
  <c r="E135" i="31"/>
  <c r="F135" i="31"/>
  <c r="D135" i="31"/>
  <c r="E134" i="31"/>
  <c r="E69" i="31"/>
  <c r="F69" i="31"/>
  <c r="D69" i="31"/>
  <c r="H157" i="50"/>
  <c r="H90" i="50"/>
  <c r="H91" i="50"/>
  <c r="H86" i="50"/>
  <c r="E109" i="31"/>
  <c r="E108" i="31" s="1"/>
  <c r="F109" i="31"/>
  <c r="F108" i="31" s="1"/>
  <c r="D109" i="31"/>
  <c r="D108" i="31"/>
  <c r="F118" i="31"/>
  <c r="F117" i="31" s="1"/>
  <c r="F116" i="31" s="1"/>
  <c r="E119" i="31"/>
  <c r="E40" i="31"/>
  <c r="E39" i="31" s="1"/>
  <c r="F38" i="31"/>
  <c r="F39" i="31"/>
  <c r="F11" i="31"/>
  <c r="F10" i="31" s="1"/>
  <c r="E14" i="31"/>
  <c r="E13" i="31" s="1"/>
  <c r="F14" i="31"/>
  <c r="F13" i="31" s="1"/>
  <c r="E24" i="31"/>
  <c r="E23" i="31" s="1"/>
  <c r="E22" i="31" s="1"/>
  <c r="E21" i="31" s="1"/>
  <c r="E38" i="31" l="1"/>
  <c r="H61" i="29"/>
  <c r="G61" i="29"/>
  <c r="H79" i="50"/>
  <c r="H78" i="50" s="1"/>
  <c r="H87" i="50"/>
  <c r="H85" i="50" s="1"/>
  <c r="H100" i="50"/>
  <c r="H106" i="50"/>
  <c r="H115" i="50"/>
  <c r="H116" i="50"/>
  <c r="H119" i="50"/>
  <c r="H118" i="50" s="1"/>
  <c r="H127" i="50"/>
  <c r="H135" i="50"/>
  <c r="H150" i="50"/>
  <c r="H152" i="50"/>
  <c r="H151" i="50" s="1"/>
  <c r="H156" i="50"/>
  <c r="H155" i="50" s="1"/>
  <c r="H159" i="50"/>
  <c r="H158" i="50" s="1"/>
  <c r="H77" i="50"/>
  <c r="G190" i="29"/>
  <c r="G189" i="29" s="1"/>
  <c r="G188" i="29" s="1"/>
  <c r="G187" i="29" s="1"/>
  <c r="G186" i="29" s="1"/>
  <c r="H190" i="29"/>
  <c r="H189" i="29" s="1"/>
  <c r="H188" i="29" s="1"/>
  <c r="H187" i="29" s="1"/>
  <c r="H186" i="29" s="1"/>
  <c r="F190" i="29"/>
  <c r="F189" i="29" s="1"/>
  <c r="F188" i="29" s="1"/>
  <c r="F187" i="29" s="1"/>
  <c r="F186" i="29" s="1"/>
  <c r="G122" i="29"/>
  <c r="H126" i="29"/>
  <c r="H123" i="29" s="1"/>
  <c r="G126" i="29"/>
  <c r="F126" i="29"/>
  <c r="H124" i="29"/>
  <c r="G124" i="29"/>
  <c r="G123" i="29" s="1"/>
  <c r="F124" i="29"/>
  <c r="F123" i="29" s="1"/>
  <c r="H121" i="29"/>
  <c r="G121" i="29"/>
  <c r="F121" i="29"/>
  <c r="G120" i="29"/>
  <c r="H119" i="29"/>
  <c r="H219" i="50"/>
  <c r="H213" i="50"/>
  <c r="H154" i="50" l="1"/>
  <c r="H134" i="50"/>
  <c r="H133" i="50" s="1"/>
  <c r="E35" i="31"/>
  <c r="E34" i="31" s="1"/>
  <c r="H126" i="50"/>
  <c r="H125" i="50" s="1"/>
  <c r="H124" i="50" s="1"/>
  <c r="H123" i="50" s="1"/>
  <c r="H122" i="50" s="1"/>
  <c r="H121" i="50" s="1"/>
  <c r="E145" i="31"/>
  <c r="E144" i="31" s="1"/>
  <c r="E143" i="31" s="1"/>
  <c r="E142" i="31" s="1"/>
  <c r="H105" i="50"/>
  <c r="H104" i="50" s="1"/>
  <c r="H103" i="50" s="1"/>
  <c r="H102" i="50" s="1"/>
  <c r="E155" i="31"/>
  <c r="E154" i="31" s="1"/>
  <c r="E153" i="31" s="1"/>
  <c r="E152" i="31" s="1"/>
  <c r="H84" i="50"/>
  <c r="H117" i="50"/>
  <c r="E20" i="31"/>
  <c r="E19" i="31" s="1"/>
  <c r="H99" i="50"/>
  <c r="H98" i="50" s="1"/>
  <c r="H97" i="50" s="1"/>
  <c r="H96" i="50" s="1"/>
  <c r="E150" i="31"/>
  <c r="E149" i="31" s="1"/>
  <c r="E148" i="31" s="1"/>
  <c r="H114" i="50"/>
  <c r="H118" i="29"/>
  <c r="H117" i="29"/>
  <c r="H116" i="29" s="1"/>
  <c r="H115" i="29" s="1"/>
  <c r="H114" i="29" s="1"/>
  <c r="F119" i="29"/>
  <c r="H95" i="50" l="1"/>
  <c r="E147" i="31"/>
  <c r="E146" i="31" s="1"/>
  <c r="E151" i="31"/>
  <c r="H113" i="50"/>
  <c r="H112" i="50" s="1"/>
  <c r="H111" i="50" s="1"/>
  <c r="H110" i="50" s="1"/>
  <c r="H109" i="50" s="1"/>
  <c r="H108" i="50" s="1"/>
  <c r="E18" i="31"/>
  <c r="E17" i="31" s="1"/>
  <c r="E16" i="31" s="1"/>
  <c r="E9" i="31" s="1"/>
  <c r="E33" i="31"/>
  <c r="E31" i="31" s="1"/>
  <c r="E32" i="31"/>
  <c r="E27" i="31" s="1"/>
  <c r="E26" i="31" s="1"/>
  <c r="H132" i="50"/>
  <c r="H131" i="50" s="1"/>
  <c r="H130" i="50" s="1"/>
  <c r="H129" i="50" s="1"/>
  <c r="E30" i="31"/>
  <c r="E29" i="31" s="1"/>
  <c r="E28" i="31" s="1"/>
  <c r="G119" i="29"/>
  <c r="G118" i="29" s="1"/>
  <c r="G117" i="29" s="1"/>
  <c r="G116" i="29" s="1"/>
  <c r="G115" i="29" s="1"/>
  <c r="G114" i="29" s="1"/>
  <c r="F117" i="29"/>
  <c r="F116" i="29" l="1"/>
  <c r="F115" i="29" s="1"/>
  <c r="F114" i="29" s="1"/>
  <c r="E25" i="31"/>
  <c r="H15" i="50" l="1"/>
  <c r="H16" i="50"/>
  <c r="H17" i="50"/>
  <c r="H24" i="50"/>
  <c r="H25" i="50"/>
  <c r="H26" i="50"/>
  <c r="H31" i="50"/>
  <c r="H30" i="50" s="1"/>
  <c r="H29" i="50" s="1"/>
  <c r="H28" i="50" s="1"/>
  <c r="H36" i="50"/>
  <c r="H35" i="50" s="1"/>
  <c r="H34" i="50" s="1"/>
  <c r="H33" i="50" s="1"/>
  <c r="H42" i="50"/>
  <c r="H41" i="50" s="1"/>
  <c r="H40" i="50" s="1"/>
  <c r="H39" i="50" s="1"/>
  <c r="H38" i="50" s="1"/>
  <c r="H48" i="50"/>
  <c r="H47" i="50" s="1"/>
  <c r="H46" i="50" s="1"/>
  <c r="H45" i="50" s="1"/>
  <c r="H56" i="50"/>
  <c r="H59" i="50"/>
  <c r="H58" i="50" s="1"/>
  <c r="H63" i="50"/>
  <c r="H66" i="50"/>
  <c r="H64" i="50" s="1"/>
  <c r="H71" i="50"/>
  <c r="H70" i="50" s="1"/>
  <c r="E61" i="31" s="1"/>
  <c r="H72" i="50"/>
  <c r="E62" i="31" s="1"/>
  <c r="H76" i="50"/>
  <c r="H75" i="50" s="1"/>
  <c r="H167" i="50"/>
  <c r="H166" i="50" s="1"/>
  <c r="H165" i="50" s="1"/>
  <c r="H164" i="50" s="1"/>
  <c r="H163" i="50" s="1"/>
  <c r="H162" i="50" s="1"/>
  <c r="H176" i="50"/>
  <c r="H175" i="50" s="1"/>
  <c r="H174" i="50" s="1"/>
  <c r="H173" i="50" s="1"/>
  <c r="H172" i="50" s="1"/>
  <c r="H171" i="50" s="1"/>
  <c r="H170" i="50" s="1"/>
  <c r="H169" i="50" s="1"/>
  <c r="H183" i="50"/>
  <c r="H182" i="50" s="1"/>
  <c r="H188" i="50"/>
  <c r="H187" i="50" s="1"/>
  <c r="H186" i="50" s="1"/>
  <c r="H185" i="50" s="1"/>
  <c r="H184" i="50" s="1"/>
  <c r="H198" i="50"/>
  <c r="H197" i="50" s="1"/>
  <c r="H206" i="50"/>
  <c r="H205" i="50" s="1"/>
  <c r="H204" i="50" s="1"/>
  <c r="H203" i="50" s="1"/>
  <c r="H209" i="50"/>
  <c r="H208" i="50" s="1"/>
  <c r="H212" i="50"/>
  <c r="H211" i="50" s="1"/>
  <c r="H210" i="50" s="1"/>
  <c r="H218" i="50"/>
  <c r="H226" i="50"/>
  <c r="H225" i="50" s="1"/>
  <c r="H232" i="50"/>
  <c r="H231" i="50" s="1"/>
  <c r="H230" i="50" s="1"/>
  <c r="H229" i="50" s="1"/>
  <c r="H228" i="50" s="1"/>
  <c r="H227" i="50" s="1"/>
  <c r="E28" i="32" s="1"/>
  <c r="H240" i="50"/>
  <c r="H239" i="50" s="1"/>
  <c r="H238" i="50" s="1"/>
  <c r="H245" i="50"/>
  <c r="H244" i="50" s="1"/>
  <c r="H254" i="50"/>
  <c r="H255" i="50"/>
  <c r="H259" i="50"/>
  <c r="H258" i="50" s="1"/>
  <c r="H262" i="50"/>
  <c r="H261" i="50" s="1"/>
  <c r="H260" i="50" s="1"/>
  <c r="H266" i="50"/>
  <c r="H265" i="50" s="1"/>
  <c r="H264" i="50" s="1"/>
  <c r="H273" i="50"/>
  <c r="H272" i="50" s="1"/>
  <c r="E105" i="31" s="1"/>
  <c r="H282" i="50"/>
  <c r="H283" i="50"/>
  <c r="H287" i="50"/>
  <c r="H290" i="50"/>
  <c r="H294" i="50"/>
  <c r="I159" i="50"/>
  <c r="I158" i="50" s="1"/>
  <c r="G159" i="50"/>
  <c r="G158" i="50" s="1"/>
  <c r="I152" i="50"/>
  <c r="I151" i="50" s="1"/>
  <c r="G152" i="50"/>
  <c r="G151" i="50" s="1"/>
  <c r="G79" i="50"/>
  <c r="G78" i="50" s="1"/>
  <c r="H257" i="50" l="1"/>
  <c r="E94" i="31"/>
  <c r="H207" i="50"/>
  <c r="H202" i="50" s="1"/>
  <c r="H201" i="50" s="1"/>
  <c r="E164" i="31"/>
  <c r="H271" i="50"/>
  <c r="H270" i="50" s="1"/>
  <c r="H269" i="50" s="1"/>
  <c r="H268" i="50" s="1"/>
  <c r="H217" i="50"/>
  <c r="H216" i="50" s="1"/>
  <c r="H215" i="50" s="1"/>
  <c r="H214" i="50" s="1"/>
  <c r="H181" i="50"/>
  <c r="H180" i="50" s="1"/>
  <c r="H179" i="50" s="1"/>
  <c r="H178" i="50" s="1"/>
  <c r="H177" i="50" s="1"/>
  <c r="H161" i="50" s="1"/>
  <c r="E74" i="31"/>
  <c r="H196" i="50"/>
  <c r="H195" i="50" s="1"/>
  <c r="H194" i="50" s="1"/>
  <c r="H193" i="50" s="1"/>
  <c r="H192" i="50" s="1"/>
  <c r="H191" i="50" s="1"/>
  <c r="E172" i="31"/>
  <c r="H243" i="50"/>
  <c r="H242" i="50" s="1"/>
  <c r="H237" i="50" s="1"/>
  <c r="H236" i="50" s="1"/>
  <c r="H235" i="50" s="1"/>
  <c r="H234" i="50" s="1"/>
  <c r="E43" i="31"/>
  <c r="E42" i="31" s="1"/>
  <c r="E41" i="31" s="1"/>
  <c r="E37" i="31" s="1"/>
  <c r="E36" i="31" s="1"/>
  <c r="H224" i="50"/>
  <c r="H223" i="50" s="1"/>
  <c r="H222" i="50" s="1"/>
  <c r="H221" i="50" s="1"/>
  <c r="H220" i="50" s="1"/>
  <c r="E128" i="31"/>
  <c r="H27" i="50"/>
  <c r="I232" i="50"/>
  <c r="I231" i="50" s="1"/>
  <c r="I230" i="50" s="1"/>
  <c r="I229" i="50" s="1"/>
  <c r="I228" i="50" s="1"/>
  <c r="I227" i="50" s="1"/>
  <c r="F28" i="32" s="1"/>
  <c r="G232" i="50"/>
  <c r="G231" i="50" s="1"/>
  <c r="G230" i="50" s="1"/>
  <c r="G229" i="50" s="1"/>
  <c r="G228" i="50" s="1"/>
  <c r="G227" i="50" s="1"/>
  <c r="D28" i="32" s="1"/>
  <c r="H200" i="50" l="1"/>
  <c r="H199" i="50" s="1"/>
  <c r="H190" i="50" s="1"/>
  <c r="I212" i="50" l="1"/>
  <c r="G89" i="50" l="1"/>
  <c r="F87" i="31" l="1"/>
  <c r="I94" i="50" l="1"/>
  <c r="H94" i="50" s="1"/>
  <c r="H93" i="50" s="1"/>
  <c r="H92" i="50" s="1"/>
  <c r="F55" i="29" l="1"/>
  <c r="F54" i="29" s="1"/>
  <c r="G52" i="29"/>
  <c r="G134" i="29"/>
  <c r="H141" i="29"/>
  <c r="F141" i="29"/>
  <c r="F37" i="29"/>
  <c r="I293" i="50"/>
  <c r="G293" i="50"/>
  <c r="F237" i="29" s="1"/>
  <c r="F236" i="29" s="1"/>
  <c r="F235" i="29" s="1"/>
  <c r="I70" i="50"/>
  <c r="F61" i="31" s="1"/>
  <c r="D61" i="31"/>
  <c r="H293" i="50" l="1"/>
  <c r="G292" i="50"/>
  <c r="D87" i="31"/>
  <c r="E87" i="31" s="1"/>
  <c r="I292" i="50"/>
  <c r="F86" i="31"/>
  <c r="H56" i="29"/>
  <c r="G56" i="29" s="1"/>
  <c r="H237" i="29"/>
  <c r="G141" i="29"/>
  <c r="I291" i="50" l="1"/>
  <c r="H292" i="50"/>
  <c r="H236" i="29"/>
  <c r="G237" i="29"/>
  <c r="G291" i="50"/>
  <c r="D86" i="31"/>
  <c r="D85" i="31" s="1"/>
  <c r="F85" i="31"/>
  <c r="H55" i="29"/>
  <c r="H54" i="29" s="1"/>
  <c r="G55" i="29"/>
  <c r="G54" i="29" s="1"/>
  <c r="G64" i="50"/>
  <c r="H291" i="50" l="1"/>
  <c r="H235" i="29"/>
  <c r="G235" i="29" s="1"/>
  <c r="G236" i="29"/>
  <c r="E86" i="31"/>
  <c r="E85" i="31" s="1"/>
  <c r="G61" i="50"/>
  <c r="D53" i="31"/>
  <c r="F42" i="29" l="1"/>
  <c r="F41" i="29" s="1"/>
  <c r="F40" i="29" s="1"/>
  <c r="F39" i="29" s="1"/>
  <c r="G48" i="50" l="1"/>
  <c r="G47" i="50" s="1"/>
  <c r="G46" i="50" s="1"/>
  <c r="G45" i="50" s="1"/>
  <c r="G133" i="29" l="1"/>
  <c r="G132" i="29" s="1"/>
  <c r="G131" i="29" s="1"/>
  <c r="G130" i="29" s="1"/>
  <c r="G129" i="29" s="1"/>
  <c r="H133" i="29"/>
  <c r="H132" i="29" s="1"/>
  <c r="H131" i="29" s="1"/>
  <c r="H130" i="29" s="1"/>
  <c r="H129" i="29" s="1"/>
  <c r="F133" i="29"/>
  <c r="F132" i="29" s="1"/>
  <c r="F131" i="29" s="1"/>
  <c r="F130" i="29" s="1"/>
  <c r="F129" i="29" s="1"/>
  <c r="A124" i="31"/>
  <c r="A123" i="31"/>
  <c r="A122" i="31"/>
  <c r="A121" i="31"/>
  <c r="I189" i="50"/>
  <c r="I142" i="50"/>
  <c r="I136" i="50"/>
  <c r="I89" i="50"/>
  <c r="I32" i="50"/>
  <c r="I167" i="50"/>
  <c r="I166" i="50" s="1"/>
  <c r="I165" i="50" s="1"/>
  <c r="F122" i="31" s="1"/>
  <c r="G167" i="50"/>
  <c r="G166" i="50" s="1"/>
  <c r="G62" i="50"/>
  <c r="D52" i="31" s="1"/>
  <c r="D51" i="31" s="1"/>
  <c r="H89" i="50" l="1"/>
  <c r="F115" i="31"/>
  <c r="H26" i="29"/>
  <c r="F24" i="31"/>
  <c r="F23" i="31" s="1"/>
  <c r="F22" i="31" s="1"/>
  <c r="F21" i="31" s="1"/>
  <c r="H69" i="29"/>
  <c r="I88" i="50"/>
  <c r="D123" i="31"/>
  <c r="G165" i="50"/>
  <c r="D124" i="31"/>
  <c r="I164" i="50"/>
  <c r="I163" i="50" s="1"/>
  <c r="I162" i="50" s="1"/>
  <c r="F20" i="32" s="1"/>
  <c r="F124" i="31"/>
  <c r="F123" i="31"/>
  <c r="E133" i="31"/>
  <c r="E132" i="31" s="1"/>
  <c r="E127" i="31"/>
  <c r="E126" i="31" s="1"/>
  <c r="E125" i="31" s="1"/>
  <c r="E99" i="31"/>
  <c r="E98" i="31" s="1"/>
  <c r="E96" i="31"/>
  <c r="E95" i="31" s="1"/>
  <c r="E93" i="31"/>
  <c r="E73" i="31"/>
  <c r="E72" i="31" s="1"/>
  <c r="E71" i="31" s="1"/>
  <c r="E64" i="31"/>
  <c r="E63" i="31" s="1"/>
  <c r="F114" i="31" l="1"/>
  <c r="H88" i="50"/>
  <c r="E123" i="31"/>
  <c r="E124" i="31"/>
  <c r="F121" i="31"/>
  <c r="G164" i="50"/>
  <c r="D122" i="31"/>
  <c r="E122" i="31" s="1"/>
  <c r="G163" i="50" l="1"/>
  <c r="G162" i="50" s="1"/>
  <c r="D121" i="31"/>
  <c r="E121" i="31" s="1"/>
  <c r="E120" i="31" s="1"/>
  <c r="E163" i="31"/>
  <c r="E162" i="31" s="1"/>
  <c r="E171" i="31"/>
  <c r="E170" i="31" s="1"/>
  <c r="E169" i="31" s="1"/>
  <c r="E175" i="31"/>
  <c r="G30" i="29"/>
  <c r="G29" i="29" s="1"/>
  <c r="G28" i="29" s="1"/>
  <c r="G27" i="29" s="1"/>
  <c r="G25" i="29"/>
  <c r="G24" i="29" s="1"/>
  <c r="G23" i="29" s="1"/>
  <c r="G22" i="29" s="1"/>
  <c r="H25" i="29"/>
  <c r="H24" i="29" s="1"/>
  <c r="H23" i="29" s="1"/>
  <c r="H22" i="29" s="1"/>
  <c r="H68" i="29"/>
  <c r="G92" i="29"/>
  <c r="G90" i="29"/>
  <c r="H100" i="29"/>
  <c r="H99" i="29" s="1"/>
  <c r="H98" i="29" s="1"/>
  <c r="H97" i="29" s="1"/>
  <c r="H96" i="29" s="1"/>
  <c r="H95" i="29" s="1"/>
  <c r="H107" i="29"/>
  <c r="H106" i="29" s="1"/>
  <c r="H105" i="29" s="1"/>
  <c r="H104" i="29" s="1"/>
  <c r="H112" i="29"/>
  <c r="H111" i="29" s="1"/>
  <c r="H110" i="29" s="1"/>
  <c r="H109" i="29" s="1"/>
  <c r="G113" i="29"/>
  <c r="G112" i="29" s="1"/>
  <c r="G111" i="29" s="1"/>
  <c r="G110" i="29" s="1"/>
  <c r="G109" i="29" s="1"/>
  <c r="G140" i="29"/>
  <c r="G139" i="29" s="1"/>
  <c r="G138" i="29" s="1"/>
  <c r="G137" i="29" s="1"/>
  <c r="G136" i="29" s="1"/>
  <c r="G135" i="29" s="1"/>
  <c r="G152" i="29"/>
  <c r="G151" i="29" s="1"/>
  <c r="G150" i="29" s="1"/>
  <c r="G149" i="29" s="1"/>
  <c r="G148" i="29" s="1"/>
  <c r="D20" i="32" l="1"/>
  <c r="E20" i="32" s="1"/>
  <c r="G89" i="29"/>
  <c r="G88" i="29" s="1"/>
  <c r="G87" i="29" s="1"/>
  <c r="G86" i="29" s="1"/>
  <c r="G85" i="29" s="1"/>
  <c r="E168" i="31"/>
  <c r="E174" i="31"/>
  <c r="G21" i="29"/>
  <c r="H103" i="29"/>
  <c r="H102" i="29" s="1"/>
  <c r="E173" i="31" l="1"/>
  <c r="I289" i="50"/>
  <c r="F84" i="31" s="1"/>
  <c r="I286" i="50"/>
  <c r="F82" i="31" s="1"/>
  <c r="I281" i="50"/>
  <c r="F80" i="31" s="1"/>
  <c r="I267" i="50"/>
  <c r="I266" i="50" s="1"/>
  <c r="I263" i="50"/>
  <c r="I262" i="50" s="1"/>
  <c r="I258" i="50"/>
  <c r="F94" i="31" s="1"/>
  <c r="I253" i="50"/>
  <c r="F92" i="31" s="1"/>
  <c r="F91" i="31" s="1"/>
  <c r="I244" i="50"/>
  <c r="F43" i="31" s="1"/>
  <c r="F42" i="31" s="1"/>
  <c r="F41" i="31" s="1"/>
  <c r="F37" i="31" s="1"/>
  <c r="F36" i="31" s="1"/>
  <c r="I225" i="50"/>
  <c r="F128" i="31" s="1"/>
  <c r="I208" i="50"/>
  <c r="F164" i="31" s="1"/>
  <c r="I218" i="50"/>
  <c r="F177" i="31" s="1"/>
  <c r="H174" i="29"/>
  <c r="F167" i="31" s="1"/>
  <c r="I205" i="50"/>
  <c r="I197" i="50"/>
  <c r="F172" i="31" s="1"/>
  <c r="I188" i="50"/>
  <c r="I182" i="50"/>
  <c r="F74" i="31" s="1"/>
  <c r="I175" i="50"/>
  <c r="H140" i="29" s="1"/>
  <c r="H139" i="29" s="1"/>
  <c r="H138" i="29" s="1"/>
  <c r="H137" i="29" s="1"/>
  <c r="H136" i="29" s="1"/>
  <c r="H135" i="29" s="1"/>
  <c r="I156" i="50"/>
  <c r="I148" i="50"/>
  <c r="I135" i="50"/>
  <c r="I118" i="50"/>
  <c r="F20" i="31" s="1"/>
  <c r="F19" i="31" s="1"/>
  <c r="I114" i="50"/>
  <c r="F18" i="31" s="1"/>
  <c r="F17" i="31" s="1"/>
  <c r="I93" i="50"/>
  <c r="I85" i="50"/>
  <c r="F113" i="31" s="1"/>
  <c r="I76" i="50"/>
  <c r="I72" i="50"/>
  <c r="F62" i="31" s="1"/>
  <c r="I59" i="50"/>
  <c r="F50" i="31" s="1"/>
  <c r="I54" i="50"/>
  <c r="I31" i="50"/>
  <c r="I30" i="50" s="1"/>
  <c r="I29" i="50" s="1"/>
  <c r="I28" i="50" s="1"/>
  <c r="I23" i="50"/>
  <c r="F112" i="31" l="1"/>
  <c r="F111" i="31" s="1"/>
  <c r="F107" i="31" s="1"/>
  <c r="F106" i="31" s="1"/>
  <c r="I134" i="50"/>
  <c r="I133" i="50" s="1"/>
  <c r="F35" i="31"/>
  <c r="F34" i="31" s="1"/>
  <c r="F16" i="31"/>
  <c r="F9" i="31" s="1"/>
  <c r="H173" i="29"/>
  <c r="G174" i="29"/>
  <c r="E167" i="31" s="1"/>
  <c r="E166" i="31" s="1"/>
  <c r="E165" i="31" s="1"/>
  <c r="I147" i="50"/>
  <c r="H48" i="29"/>
  <c r="F48" i="31"/>
  <c r="H20" i="29"/>
  <c r="H19" i="29" s="1"/>
  <c r="H18" i="29" s="1"/>
  <c r="H17" i="29" s="1"/>
  <c r="H16" i="29" s="1"/>
  <c r="H15" i="29" s="1"/>
  <c r="F59" i="31"/>
  <c r="I69" i="50"/>
  <c r="F139" i="31"/>
  <c r="E139" i="31" s="1"/>
  <c r="E138" i="31" s="1"/>
  <c r="E137" i="31" s="1"/>
  <c r="E131" i="31" s="1"/>
  <c r="E130" i="31" s="1"/>
  <c r="E129" i="31" s="1"/>
  <c r="I84" i="50"/>
  <c r="H67" i="29"/>
  <c r="I92" i="50"/>
  <c r="H73" i="29"/>
  <c r="I58" i="50"/>
  <c r="H50" i="29"/>
  <c r="H49" i="29" s="1"/>
  <c r="I75" i="50"/>
  <c r="H60" i="29"/>
  <c r="I113" i="50"/>
  <c r="H91" i="29"/>
  <c r="H90" i="29" s="1"/>
  <c r="I117" i="50"/>
  <c r="H93" i="29"/>
  <c r="H92" i="29" s="1"/>
  <c r="I53" i="50"/>
  <c r="I261" i="50"/>
  <c r="I260" i="50" s="1"/>
  <c r="H214" i="29"/>
  <c r="G214" i="29" s="1"/>
  <c r="I204" i="50"/>
  <c r="I203" i="50" s="1"/>
  <c r="H168" i="29"/>
  <c r="F161" i="31" s="1"/>
  <c r="I257" i="50"/>
  <c r="H211" i="29"/>
  <c r="I265" i="50"/>
  <c r="I264" i="50" s="1"/>
  <c r="H217" i="29"/>
  <c r="G217" i="29" s="1"/>
  <c r="I224" i="50"/>
  <c r="I223" i="50" s="1"/>
  <c r="I222" i="50" s="1"/>
  <c r="I221" i="50" s="1"/>
  <c r="I220" i="50" s="1"/>
  <c r="F27" i="32" s="1"/>
  <c r="H185" i="29"/>
  <c r="I280" i="50"/>
  <c r="H230" i="29"/>
  <c r="I207" i="50"/>
  <c r="H171" i="29"/>
  <c r="I288" i="50"/>
  <c r="H234" i="29"/>
  <c r="I187" i="50"/>
  <c r="I186" i="50" s="1"/>
  <c r="I185" i="50" s="1"/>
  <c r="I184" i="50" s="1"/>
  <c r="F23" i="32" s="1"/>
  <c r="H153" i="29"/>
  <c r="H152" i="29" s="1"/>
  <c r="H151" i="29" s="1"/>
  <c r="H150" i="29" s="1"/>
  <c r="H149" i="29" s="1"/>
  <c r="H148" i="29" s="1"/>
  <c r="I217" i="50"/>
  <c r="I216" i="50" s="1"/>
  <c r="I215" i="50" s="1"/>
  <c r="I214" i="50" s="1"/>
  <c r="H179" i="29"/>
  <c r="I243" i="50"/>
  <c r="I242" i="50" s="1"/>
  <c r="H201" i="29"/>
  <c r="I22" i="50"/>
  <c r="I155" i="50"/>
  <c r="I154" i="50" s="1"/>
  <c r="I181" i="50"/>
  <c r="I180" i="50" s="1"/>
  <c r="I179" i="50" s="1"/>
  <c r="I178" i="50" s="1"/>
  <c r="I177" i="50" s="1"/>
  <c r="F22" i="32" s="1"/>
  <c r="H147" i="29"/>
  <c r="I196" i="50"/>
  <c r="I195" i="50" s="1"/>
  <c r="I194" i="50" s="1"/>
  <c r="I193" i="50" s="1"/>
  <c r="I192" i="50" s="1"/>
  <c r="I191" i="50" s="1"/>
  <c r="H161" i="29"/>
  <c r="I211" i="50"/>
  <c r="I210" i="50" s="1"/>
  <c r="I252" i="50"/>
  <c r="H209" i="29"/>
  <c r="I285" i="50"/>
  <c r="H232" i="29"/>
  <c r="I174" i="50"/>
  <c r="I173" i="50" s="1"/>
  <c r="I172" i="50" s="1"/>
  <c r="I171" i="50" s="1"/>
  <c r="I170" i="50" s="1"/>
  <c r="I169" i="50" s="1"/>
  <c r="G108" i="29"/>
  <c r="G107" i="29" s="1"/>
  <c r="G106" i="29" s="1"/>
  <c r="G105" i="29" s="1"/>
  <c r="G104" i="29" s="1"/>
  <c r="G103" i="29" s="1"/>
  <c r="G102" i="29" s="1"/>
  <c r="E8" i="31"/>
  <c r="I146" i="50" l="1"/>
  <c r="F32" i="31"/>
  <c r="F27" i="31" s="1"/>
  <c r="F26" i="31" s="1"/>
  <c r="F33" i="31"/>
  <c r="F31" i="31" s="1"/>
  <c r="I132" i="50"/>
  <c r="I131" i="50" s="1"/>
  <c r="F30" i="31"/>
  <c r="F29" i="31" s="1"/>
  <c r="F28" i="31" s="1"/>
  <c r="I68" i="50"/>
  <c r="H160" i="29"/>
  <c r="H159" i="29" s="1"/>
  <c r="H158" i="29" s="1"/>
  <c r="H157" i="29" s="1"/>
  <c r="H156" i="29" s="1"/>
  <c r="H155" i="29" s="1"/>
  <c r="H178" i="29"/>
  <c r="H167" i="29"/>
  <c r="G168" i="29"/>
  <c r="H146" i="29"/>
  <c r="H145" i="29" s="1"/>
  <c r="H144" i="29" s="1"/>
  <c r="H143" i="29" s="1"/>
  <c r="H142" i="29" s="1"/>
  <c r="H128" i="29" s="1"/>
  <c r="H200" i="29"/>
  <c r="G201" i="29"/>
  <c r="H170" i="29"/>
  <c r="H184" i="29"/>
  <c r="H172" i="29"/>
  <c r="I145" i="50"/>
  <c r="I144" i="50" s="1"/>
  <c r="I143" i="50" s="1"/>
  <c r="F18" i="32" s="1"/>
  <c r="F25" i="32"/>
  <c r="I112" i="50"/>
  <c r="I111" i="50" s="1"/>
  <c r="I110" i="50" s="1"/>
  <c r="I109" i="50" s="1"/>
  <c r="I108" i="50" s="1"/>
  <c r="I251" i="50"/>
  <c r="F68" i="31"/>
  <c r="I83" i="50"/>
  <c r="H89" i="29"/>
  <c r="H88" i="29" s="1"/>
  <c r="H87" i="29" s="1"/>
  <c r="H86" i="29" s="1"/>
  <c r="H85" i="29" s="1"/>
  <c r="G73" i="29"/>
  <c r="G72" i="29" s="1"/>
  <c r="G71" i="29" s="1"/>
  <c r="G70" i="29" s="1"/>
  <c r="H72" i="29"/>
  <c r="H71" i="29" s="1"/>
  <c r="H70" i="29" s="1"/>
  <c r="H229" i="29"/>
  <c r="H231" i="29"/>
  <c r="H216" i="29"/>
  <c r="H208" i="29"/>
  <c r="H210" i="29"/>
  <c r="H213" i="29"/>
  <c r="H233" i="29"/>
  <c r="I21" i="50"/>
  <c r="I279" i="50"/>
  <c r="I202" i="50"/>
  <c r="I201" i="50" s="1"/>
  <c r="I200" i="50" s="1"/>
  <c r="I199" i="50" s="1"/>
  <c r="F26" i="32" s="1"/>
  <c r="I161" i="50"/>
  <c r="F21" i="32"/>
  <c r="F19" i="32" s="1"/>
  <c r="I82" i="50" l="1"/>
  <c r="E161" i="31"/>
  <c r="E160" i="31" s="1"/>
  <c r="E159" i="31" s="1"/>
  <c r="E158" i="31" s="1"/>
  <c r="E157" i="31" s="1"/>
  <c r="E156" i="31" s="1"/>
  <c r="F25" i="31"/>
  <c r="H183" i="29"/>
  <c r="H199" i="29"/>
  <c r="H177" i="29"/>
  <c r="H166" i="29"/>
  <c r="H169" i="29"/>
  <c r="F24" i="32"/>
  <c r="I250" i="50"/>
  <c r="I190" i="50"/>
  <c r="F14" i="32"/>
  <c r="F13" i="32" s="1"/>
  <c r="F67" i="31"/>
  <c r="F66" i="31" s="1"/>
  <c r="H207" i="29"/>
  <c r="I278" i="50"/>
  <c r="H228" i="29"/>
  <c r="H212" i="29"/>
  <c r="H215" i="29"/>
  <c r="I20" i="50"/>
  <c r="I81" i="50" l="1"/>
  <c r="I277" i="50"/>
  <c r="H182" i="29"/>
  <c r="H227" i="29"/>
  <c r="H165" i="29"/>
  <c r="H176" i="29"/>
  <c r="I249" i="50"/>
  <c r="H206" i="29"/>
  <c r="I19" i="50"/>
  <c r="G72" i="50"/>
  <c r="G69" i="50" s="1"/>
  <c r="H69" i="50" s="1"/>
  <c r="H68" i="50" s="1"/>
  <c r="I276" i="50" l="1"/>
  <c r="H175" i="29"/>
  <c r="H205" i="29"/>
  <c r="H164" i="29"/>
  <c r="H226" i="29"/>
  <c r="H181" i="29"/>
  <c r="G68" i="50"/>
  <c r="D62" i="31"/>
  <c r="G88" i="50"/>
  <c r="I18" i="50"/>
  <c r="F9" i="32" s="1"/>
  <c r="F200" i="29"/>
  <c r="I275" i="50" l="1"/>
  <c r="F199" i="29"/>
  <c r="G199" i="29" s="1"/>
  <c r="G200" i="29"/>
  <c r="H180" i="29"/>
  <c r="H225" i="29"/>
  <c r="H224" i="29" s="1"/>
  <c r="H163" i="29"/>
  <c r="D60" i="31"/>
  <c r="F60" i="31"/>
  <c r="F34" i="32" l="1"/>
  <c r="F33" i="32" s="1"/>
  <c r="I274" i="50"/>
  <c r="H162" i="29"/>
  <c r="H154" i="29" s="1"/>
  <c r="E60" i="31"/>
  <c r="H223" i="29"/>
  <c r="G54" i="50"/>
  <c r="G76" i="50"/>
  <c r="D68" i="31" s="1"/>
  <c r="E68" i="31" s="1"/>
  <c r="E67" i="31" s="1"/>
  <c r="E66" i="31" s="1"/>
  <c r="D115" i="31"/>
  <c r="E115" i="31" s="1"/>
  <c r="G93" i="50"/>
  <c r="G92" i="50" s="1"/>
  <c r="G100" i="50"/>
  <c r="D150" i="31" s="1"/>
  <c r="G106" i="50"/>
  <c r="D155" i="31" s="1"/>
  <c r="G59" i="50"/>
  <c r="D50" i="31" s="1"/>
  <c r="D49" i="31" s="1"/>
  <c r="G289" i="50"/>
  <c r="H289" i="50" s="1"/>
  <c r="E84" i="31" s="1"/>
  <c r="E83" i="31" s="1"/>
  <c r="D48" i="31" l="1"/>
  <c r="E48" i="31" s="1"/>
  <c r="E47" i="31" s="1"/>
  <c r="H54" i="50"/>
  <c r="I272" i="50"/>
  <c r="F105" i="31" s="1"/>
  <c r="H222" i="29"/>
  <c r="F234" i="29"/>
  <c r="G234" i="29" s="1"/>
  <c r="D84" i="31"/>
  <c r="G58" i="50"/>
  <c r="F50" i="29"/>
  <c r="G50" i="29" s="1"/>
  <c r="G105" i="50"/>
  <c r="G104" i="50" s="1"/>
  <c r="G103" i="50" s="1"/>
  <c r="G102" i="50" s="1"/>
  <c r="F84" i="29"/>
  <c r="F69" i="29"/>
  <c r="G69" i="29" s="1"/>
  <c r="G68" i="29" s="1"/>
  <c r="G99" i="50"/>
  <c r="G98" i="50" s="1"/>
  <c r="G97" i="50" s="1"/>
  <c r="G96" i="50" s="1"/>
  <c r="F79" i="29"/>
  <c r="G75" i="50"/>
  <c r="G74" i="50" s="1"/>
  <c r="F60" i="29"/>
  <c r="F53" i="29"/>
  <c r="G53" i="50"/>
  <c r="F48" i="29"/>
  <c r="G244" i="50"/>
  <c r="I241" i="50"/>
  <c r="I240" i="50" s="1"/>
  <c r="G85" i="50"/>
  <c r="D113" i="31" s="1"/>
  <c r="E113" i="31" s="1"/>
  <c r="G218" i="50"/>
  <c r="D177" i="31" s="1"/>
  <c r="G197" i="50"/>
  <c r="D172" i="31" s="1"/>
  <c r="H53" i="50" l="1"/>
  <c r="G52" i="50"/>
  <c r="I271" i="50"/>
  <c r="I270" i="50" s="1"/>
  <c r="I269" i="50" s="1"/>
  <c r="I268" i="50" s="1"/>
  <c r="I248" i="50" s="1"/>
  <c r="I247" i="50" s="1"/>
  <c r="H59" i="29"/>
  <c r="H58" i="29" s="1"/>
  <c r="G60" i="29"/>
  <c r="G59" i="29" s="1"/>
  <c r="G58" i="29" s="1"/>
  <c r="H221" i="29"/>
  <c r="H47" i="29"/>
  <c r="G48" i="29"/>
  <c r="I239" i="50"/>
  <c r="I238" i="50" s="1"/>
  <c r="I237" i="50" s="1"/>
  <c r="I236" i="50" s="1"/>
  <c r="I235" i="50" s="1"/>
  <c r="H198" i="29"/>
  <c r="F51" i="29"/>
  <c r="D176" i="31"/>
  <c r="G95" i="50"/>
  <c r="G51" i="50"/>
  <c r="G243" i="50"/>
  <c r="G242" i="50" s="1"/>
  <c r="D43" i="31"/>
  <c r="G217" i="50"/>
  <c r="G216" i="50" s="1"/>
  <c r="G215" i="50" s="1"/>
  <c r="G214" i="50" s="1"/>
  <c r="F179" i="29"/>
  <c r="G84" i="50"/>
  <c r="G83" i="50" s="1"/>
  <c r="F67" i="29"/>
  <c r="G67" i="29" s="1"/>
  <c r="G196" i="50"/>
  <c r="G195" i="50" s="1"/>
  <c r="G194" i="50" s="1"/>
  <c r="G193" i="50" s="1"/>
  <c r="G192" i="50" s="1"/>
  <c r="G191" i="50" s="1"/>
  <c r="F161" i="29"/>
  <c r="G161" i="29" s="1"/>
  <c r="G160" i="29" s="1"/>
  <c r="G159" i="29" s="1"/>
  <c r="G158" i="29" s="1"/>
  <c r="G157" i="29" s="1"/>
  <c r="G156" i="29" s="1"/>
  <c r="G155" i="29" s="1"/>
  <c r="G14" i="50"/>
  <c r="D56" i="31" s="1"/>
  <c r="G82" i="50" l="1"/>
  <c r="H83" i="50"/>
  <c r="F178" i="29"/>
  <c r="G179" i="29"/>
  <c r="H197" i="29"/>
  <c r="F32" i="32"/>
  <c r="F31" i="32" s="1"/>
  <c r="I246" i="50"/>
  <c r="H66" i="29"/>
  <c r="H220" i="29"/>
  <c r="I234" i="50"/>
  <c r="F30" i="32"/>
  <c r="F29" i="32" s="1"/>
  <c r="D42" i="31"/>
  <c r="D175" i="31"/>
  <c r="F176" i="31"/>
  <c r="G50" i="50"/>
  <c r="F72" i="29"/>
  <c r="F71" i="29" s="1"/>
  <c r="F70" i="29" s="1"/>
  <c r="G81" i="50" l="1"/>
  <c r="H81" i="50" s="1"/>
  <c r="H82" i="50"/>
  <c r="H196" i="29"/>
  <c r="F177" i="29"/>
  <c r="G178" i="29"/>
  <c r="D118" i="31"/>
  <c r="D117" i="31" s="1"/>
  <c r="H65" i="29"/>
  <c r="H219" i="29"/>
  <c r="D174" i="31"/>
  <c r="F175" i="31"/>
  <c r="D41" i="31"/>
  <c r="G253" i="50"/>
  <c r="G225" i="50"/>
  <c r="D128" i="31" s="1"/>
  <c r="G114" i="50"/>
  <c r="G175" i="50"/>
  <c r="G174" i="50" s="1"/>
  <c r="G173" i="50" s="1"/>
  <c r="G172" i="50" s="1"/>
  <c r="G171" i="50" s="1"/>
  <c r="G170" i="50" s="1"/>
  <c r="G169" i="50" s="1"/>
  <c r="G44" i="50" l="1"/>
  <c r="D12" i="32" s="1"/>
  <c r="D92" i="31"/>
  <c r="H253" i="50"/>
  <c r="E92" i="31" s="1"/>
  <c r="E91" i="31" s="1"/>
  <c r="E90" i="31" s="1"/>
  <c r="F176" i="29"/>
  <c r="G177" i="29"/>
  <c r="H195" i="29"/>
  <c r="D116" i="31"/>
  <c r="H64" i="29"/>
  <c r="H218" i="29"/>
  <c r="D173" i="31"/>
  <c r="F173" i="31" s="1"/>
  <c r="F174" i="31"/>
  <c r="D24" i="31"/>
  <c r="G188" i="50"/>
  <c r="G187" i="50" s="1"/>
  <c r="G186" i="50" s="1"/>
  <c r="D65" i="31"/>
  <c r="F65" i="31" s="1"/>
  <c r="F209" i="29"/>
  <c r="G209" i="29" s="1"/>
  <c r="F91" i="29"/>
  <c r="D18" i="31"/>
  <c r="G224" i="50"/>
  <c r="G223" i="50" s="1"/>
  <c r="G222" i="50" s="1"/>
  <c r="G221" i="50" s="1"/>
  <c r="G220" i="50" s="1"/>
  <c r="F185" i="29"/>
  <c r="G185" i="29" s="1"/>
  <c r="G127" i="50"/>
  <c r="E89" i="31" l="1"/>
  <c r="E88" i="31" s="1"/>
  <c r="H194" i="29"/>
  <c r="F175" i="29"/>
  <c r="G175" i="29" s="1"/>
  <c r="G176" i="29"/>
  <c r="D145" i="31"/>
  <c r="H63" i="29"/>
  <c r="H204" i="29"/>
  <c r="G126" i="50"/>
  <c r="G125" i="50" s="1"/>
  <c r="G124" i="50" s="1"/>
  <c r="G123" i="50" s="1"/>
  <c r="G122" i="50" s="1"/>
  <c r="G121" i="50" s="1"/>
  <c r="F101" i="29"/>
  <c r="G101" i="29" s="1"/>
  <c r="G100" i="29" s="1"/>
  <c r="G99" i="29" s="1"/>
  <c r="G98" i="29" s="1"/>
  <c r="G97" i="29" s="1"/>
  <c r="G96" i="29" s="1"/>
  <c r="G95" i="29" s="1"/>
  <c r="G94" i="29" s="1"/>
  <c r="H193" i="29" l="1"/>
  <c r="H203" i="29"/>
  <c r="H192" i="29" l="1"/>
  <c r="H202" i="29"/>
  <c r="G36" i="50" l="1"/>
  <c r="G35" i="50" s="1"/>
  <c r="G34" i="50" s="1"/>
  <c r="G33" i="50" s="1"/>
  <c r="G23" i="50"/>
  <c r="G31" i="50"/>
  <c r="G30" i="50" s="1"/>
  <c r="G29" i="50" s="1"/>
  <c r="G28" i="50" s="1"/>
  <c r="G42" i="50"/>
  <c r="G41" i="50" s="1"/>
  <c r="G40" i="50" s="1"/>
  <c r="G39" i="50" s="1"/>
  <c r="G38" i="50" s="1"/>
  <c r="G118" i="50"/>
  <c r="D20" i="31" s="1"/>
  <c r="G113" i="50"/>
  <c r="G141" i="50"/>
  <c r="I141" i="50" s="1"/>
  <c r="G135" i="50"/>
  <c r="D35" i="31" s="1"/>
  <c r="G185" i="50"/>
  <c r="G184" i="50" s="1"/>
  <c r="G182" i="50"/>
  <c r="D74" i="31" s="1"/>
  <c r="G272" i="50"/>
  <c r="D105" i="31" s="1"/>
  <c r="E104" i="31" s="1"/>
  <c r="E103" i="31" s="1"/>
  <c r="E102" i="31" s="1"/>
  <c r="E101" i="31" s="1"/>
  <c r="G288" i="50"/>
  <c r="H288" i="50" s="1"/>
  <c r="G286" i="50"/>
  <c r="G252" i="50"/>
  <c r="H252" i="50" s="1"/>
  <c r="G258" i="50"/>
  <c r="D94" i="31" s="1"/>
  <c r="D59" i="31" l="1"/>
  <c r="E59" i="31" s="1"/>
  <c r="E58" i="31" s="1"/>
  <c r="E57" i="31" s="1"/>
  <c r="H23" i="50"/>
  <c r="D82" i="31"/>
  <c r="H286" i="50"/>
  <c r="E82" i="31" s="1"/>
  <c r="F20" i="29"/>
  <c r="G20" i="29" s="1"/>
  <c r="G19" i="29" s="1"/>
  <c r="G18" i="29" s="1"/>
  <c r="G17" i="29" s="1"/>
  <c r="G16" i="29" s="1"/>
  <c r="G15" i="29" s="1"/>
  <c r="G134" i="50"/>
  <c r="G133" i="50" s="1"/>
  <c r="F108" i="29"/>
  <c r="G257" i="50"/>
  <c r="G251" i="50" s="1"/>
  <c r="H251" i="50" s="1"/>
  <c r="F211" i="29"/>
  <c r="G211" i="29" s="1"/>
  <c r="G271" i="50"/>
  <c r="G270" i="50" s="1"/>
  <c r="G269" i="50" s="1"/>
  <c r="G268" i="50" s="1"/>
  <c r="F222" i="29"/>
  <c r="G222" i="29" s="1"/>
  <c r="G140" i="50"/>
  <c r="F113" i="29"/>
  <c r="G181" i="50"/>
  <c r="G180" i="50" s="1"/>
  <c r="G179" i="50" s="1"/>
  <c r="G178" i="50" s="1"/>
  <c r="G177" i="50" s="1"/>
  <c r="G161" i="50" s="1"/>
  <c r="F147" i="29"/>
  <c r="G147" i="29" s="1"/>
  <c r="G146" i="29" s="1"/>
  <c r="G145" i="29" s="1"/>
  <c r="G144" i="29" s="1"/>
  <c r="G143" i="29" s="1"/>
  <c r="G142" i="29" s="1"/>
  <c r="G128" i="29" s="1"/>
  <c r="G285" i="50"/>
  <c r="H285" i="50" s="1"/>
  <c r="F232" i="29"/>
  <c r="G232" i="29" s="1"/>
  <c r="G117" i="50"/>
  <c r="G112" i="50" s="1"/>
  <c r="G111" i="50" s="1"/>
  <c r="G110" i="50" s="1"/>
  <c r="G109" i="50" s="1"/>
  <c r="G108" i="50" s="1"/>
  <c r="F93" i="29"/>
  <c r="G27" i="50"/>
  <c r="G22" i="50"/>
  <c r="H22" i="50" s="1"/>
  <c r="G13" i="50"/>
  <c r="G12" i="50" s="1"/>
  <c r="G11" i="50" s="1"/>
  <c r="G10" i="50" s="1"/>
  <c r="G9" i="50" s="1"/>
  <c r="F14" i="29"/>
  <c r="G240" i="50"/>
  <c r="A29" i="32"/>
  <c r="G266" i="50"/>
  <c r="G265" i="50" s="1"/>
  <c r="G264" i="50" s="1"/>
  <c r="G262" i="50"/>
  <c r="G261" i="50" s="1"/>
  <c r="G260" i="50" s="1"/>
  <c r="D100" i="31"/>
  <c r="F100" i="31" s="1"/>
  <c r="D97" i="31"/>
  <c r="F97" i="31" s="1"/>
  <c r="G205" i="50"/>
  <c r="G204" i="50" s="1"/>
  <c r="G203" i="50" s="1"/>
  <c r="G208" i="50"/>
  <c r="D164" i="31" s="1"/>
  <c r="G212" i="50"/>
  <c r="G211" i="50" s="1"/>
  <c r="G210" i="50" s="1"/>
  <c r="D167" i="31"/>
  <c r="D161" i="31"/>
  <c r="F160" i="31" s="1"/>
  <c r="F159" i="31" s="1"/>
  <c r="G149" i="50"/>
  <c r="H149" i="50" s="1"/>
  <c r="G156" i="50"/>
  <c r="G155" i="50" s="1"/>
  <c r="G154" i="50" s="1"/>
  <c r="E81" i="31" l="1"/>
  <c r="G148" i="50"/>
  <c r="G21" i="50"/>
  <c r="H21" i="50" s="1"/>
  <c r="G139" i="50"/>
  <c r="I140" i="50"/>
  <c r="G132" i="50"/>
  <c r="G131" i="50" s="1"/>
  <c r="D30" i="31"/>
  <c r="G239" i="50"/>
  <c r="G238" i="50" s="1"/>
  <c r="F198" i="29"/>
  <c r="G207" i="50"/>
  <c r="G202" i="50" s="1"/>
  <c r="G201" i="50" s="1"/>
  <c r="G200" i="50" s="1"/>
  <c r="G199" i="50" s="1"/>
  <c r="G190" i="50" s="1"/>
  <c r="F171" i="29"/>
  <c r="G250" i="50"/>
  <c r="C30" i="32"/>
  <c r="A30" i="32"/>
  <c r="B29" i="32"/>
  <c r="D11" i="31"/>
  <c r="D23" i="31"/>
  <c r="D19" i="31"/>
  <c r="D17" i="31"/>
  <c r="D14" i="31"/>
  <c r="D13" i="31" s="1"/>
  <c r="D163" i="31"/>
  <c r="D182" i="31"/>
  <c r="D181" i="31" s="1"/>
  <c r="D171" i="31"/>
  <c r="D166" i="31"/>
  <c r="D160" i="31"/>
  <c r="D159" i="31" s="1"/>
  <c r="D154" i="31"/>
  <c r="D149" i="31"/>
  <c r="D144" i="31"/>
  <c r="D138" i="31"/>
  <c r="D137" i="31" s="1"/>
  <c r="D133" i="31"/>
  <c r="D132" i="31" s="1"/>
  <c r="D127" i="31"/>
  <c r="D114" i="31"/>
  <c r="D112" i="31"/>
  <c r="D104" i="31"/>
  <c r="D99" i="31"/>
  <c r="D96" i="31"/>
  <c r="D93" i="31"/>
  <c r="F93" i="31" s="1"/>
  <c r="F90" i="31" s="1"/>
  <c r="D91" i="31"/>
  <c r="D83" i="31"/>
  <c r="F83" i="31" s="1"/>
  <c r="D81" i="31"/>
  <c r="D73" i="31"/>
  <c r="D67" i="31"/>
  <c r="D66" i="31" s="1"/>
  <c r="D64" i="31"/>
  <c r="D58" i="31"/>
  <c r="D55" i="31"/>
  <c r="D47" i="31"/>
  <c r="F47" i="31" s="1"/>
  <c r="D39" i="31"/>
  <c r="D38" i="31"/>
  <c r="D34" i="31"/>
  <c r="F92" i="29"/>
  <c r="F233" i="29"/>
  <c r="G233" i="29" s="1"/>
  <c r="F231" i="29"/>
  <c r="G231" i="29" s="1"/>
  <c r="F221" i="29"/>
  <c r="G221" i="29" s="1"/>
  <c r="F216" i="29"/>
  <c r="G216" i="29" s="1"/>
  <c r="F213" i="29"/>
  <c r="G213" i="29" s="1"/>
  <c r="F210" i="29"/>
  <c r="G210" i="29" s="1"/>
  <c r="F208" i="29"/>
  <c r="G208" i="29" s="1"/>
  <c r="F184" i="29"/>
  <c r="F173" i="29"/>
  <c r="F167" i="29"/>
  <c r="F160" i="29"/>
  <c r="F159" i="29" s="1"/>
  <c r="F158" i="29" s="1"/>
  <c r="F152" i="29"/>
  <c r="F151" i="29" s="1"/>
  <c r="F150" i="29" s="1"/>
  <c r="F146" i="29"/>
  <c r="F145" i="29" s="1"/>
  <c r="F144" i="29" s="1"/>
  <c r="F143" i="29" s="1"/>
  <c r="F142" i="29" s="1"/>
  <c r="F140" i="29"/>
  <c r="F139" i="29" s="1"/>
  <c r="F138" i="29" s="1"/>
  <c r="F137" i="29" s="1"/>
  <c r="F136" i="29" s="1"/>
  <c r="F135" i="29" s="1"/>
  <c r="D21" i="32" s="1"/>
  <c r="F112" i="29"/>
  <c r="F111" i="29" s="1"/>
  <c r="F110" i="29" s="1"/>
  <c r="F109" i="29" s="1"/>
  <c r="F107" i="29"/>
  <c r="F106" i="29" s="1"/>
  <c r="F105" i="29" s="1"/>
  <c r="F104" i="29" s="1"/>
  <c r="F100" i="29"/>
  <c r="F99" i="29" s="1"/>
  <c r="F90" i="29"/>
  <c r="F83" i="29"/>
  <c r="F82" i="29" s="1"/>
  <c r="F81" i="29" s="1"/>
  <c r="F80" i="29" s="1"/>
  <c r="F78" i="29"/>
  <c r="F77" i="29" s="1"/>
  <c r="F76" i="29" s="1"/>
  <c r="F75" i="29" s="1"/>
  <c r="F68" i="29"/>
  <c r="F66" i="29"/>
  <c r="G66" i="29" s="1"/>
  <c r="F59" i="29"/>
  <c r="F58" i="29" s="1"/>
  <c r="F49" i="29"/>
  <c r="G49" i="29" s="1"/>
  <c r="F47" i="29"/>
  <c r="G47" i="29" s="1"/>
  <c r="F36" i="29"/>
  <c r="F35" i="29" s="1"/>
  <c r="F34" i="29" s="1"/>
  <c r="F33" i="29" s="1"/>
  <c r="F32" i="29" s="1"/>
  <c r="F25" i="29"/>
  <c r="F24" i="29" s="1"/>
  <c r="F23" i="29" s="1"/>
  <c r="F22" i="29" s="1"/>
  <c r="F30" i="29"/>
  <c r="F29" i="29" s="1"/>
  <c r="F28" i="29" s="1"/>
  <c r="F27" i="29" s="1"/>
  <c r="F19" i="29"/>
  <c r="F18" i="29" s="1"/>
  <c r="F17" i="29" s="1"/>
  <c r="F16" i="29" s="1"/>
  <c r="F15" i="29" s="1"/>
  <c r="F13" i="29"/>
  <c r="F12" i="29" s="1"/>
  <c r="F11" i="29" s="1"/>
  <c r="F10" i="29" s="1"/>
  <c r="F9" i="29" s="1"/>
  <c r="D8" i="32" s="1"/>
  <c r="H148" i="50" l="1"/>
  <c r="H147" i="50" s="1"/>
  <c r="H146" i="50" s="1"/>
  <c r="H145" i="50" s="1"/>
  <c r="H144" i="50" s="1"/>
  <c r="H143" i="50" s="1"/>
  <c r="H120" i="50" s="1"/>
  <c r="G147" i="50"/>
  <c r="F81" i="31"/>
  <c r="F133" i="31"/>
  <c r="F132" i="31" s="1"/>
  <c r="G249" i="50"/>
  <c r="H249" i="50" s="1"/>
  <c r="H250" i="50"/>
  <c r="F172" i="29"/>
  <c r="G172" i="29" s="1"/>
  <c r="G173" i="29"/>
  <c r="F166" i="29"/>
  <c r="G166" i="29" s="1"/>
  <c r="G167" i="29"/>
  <c r="F170" i="29"/>
  <c r="G171" i="29"/>
  <c r="F183" i="29"/>
  <c r="G184" i="29"/>
  <c r="F197" i="29"/>
  <c r="G198" i="29"/>
  <c r="D11" i="32"/>
  <c r="D22" i="32"/>
  <c r="D9" i="32"/>
  <c r="F220" i="29"/>
  <c r="G220" i="29" s="1"/>
  <c r="F212" i="29"/>
  <c r="G212" i="29" s="1"/>
  <c r="F215" i="29"/>
  <c r="G215" i="29" s="1"/>
  <c r="G20" i="50"/>
  <c r="H20" i="50" s="1"/>
  <c r="D37" i="31"/>
  <c r="G138" i="50"/>
  <c r="I139" i="50"/>
  <c r="D165" i="31"/>
  <c r="F165" i="31" s="1"/>
  <c r="F166" i="31"/>
  <c r="D98" i="31"/>
  <c r="F98" i="31" s="1"/>
  <c r="F99" i="31"/>
  <c r="D10" i="31"/>
  <c r="D95" i="31"/>
  <c r="F95" i="31" s="1"/>
  <c r="F96" i="31"/>
  <c r="F138" i="31"/>
  <c r="F137" i="31" s="1"/>
  <c r="D57" i="31"/>
  <c r="F57" i="31" s="1"/>
  <c r="F58" i="31"/>
  <c r="D126" i="31"/>
  <c r="F127" i="31"/>
  <c r="D170" i="31"/>
  <c r="F171" i="31"/>
  <c r="D103" i="31"/>
  <c r="F104" i="31"/>
  <c r="D153" i="31"/>
  <c r="D143" i="31"/>
  <c r="D148" i="31"/>
  <c r="D29" i="31"/>
  <c r="D54" i="31"/>
  <c r="D72" i="31"/>
  <c r="F73" i="31"/>
  <c r="D162" i="31"/>
  <c r="F162" i="31" s="1"/>
  <c r="F163" i="31"/>
  <c r="D63" i="31"/>
  <c r="F63" i="31" s="1"/>
  <c r="F64" i="31"/>
  <c r="D22" i="31"/>
  <c r="F65" i="29"/>
  <c r="D32" i="31"/>
  <c r="D33" i="31"/>
  <c r="D16" i="31"/>
  <c r="F89" i="29"/>
  <c r="F88" i="29" s="1"/>
  <c r="F87" i="29" s="1"/>
  <c r="F86" i="29" s="1"/>
  <c r="D14" i="32" s="1"/>
  <c r="D13" i="32" s="1"/>
  <c r="F103" i="29"/>
  <c r="F102" i="29" s="1"/>
  <c r="D17" i="32" s="1"/>
  <c r="G237" i="50"/>
  <c r="G236" i="50" s="1"/>
  <c r="G235" i="50" s="1"/>
  <c r="G234" i="50" s="1"/>
  <c r="D111" i="31"/>
  <c r="D107" i="31" s="1"/>
  <c r="D46" i="31"/>
  <c r="D90" i="31"/>
  <c r="D180" i="31"/>
  <c r="D179" i="31" s="1"/>
  <c r="D178" i="31" s="1"/>
  <c r="F207" i="29"/>
  <c r="G207" i="29" s="1"/>
  <c r="F157" i="29"/>
  <c r="F156" i="29" s="1"/>
  <c r="F155" i="29" s="1"/>
  <c r="F149" i="29"/>
  <c r="F148" i="29" s="1"/>
  <c r="F98" i="29"/>
  <c r="F97" i="29" s="1"/>
  <c r="F96" i="29" s="1"/>
  <c r="F95" i="29" s="1"/>
  <c r="D16" i="32" s="1"/>
  <c r="F46" i="29"/>
  <c r="F45" i="29" s="1"/>
  <c r="F21" i="29"/>
  <c r="D10" i="32" s="1"/>
  <c r="F74" i="29"/>
  <c r="G146" i="50" l="1"/>
  <c r="G145" i="50" s="1"/>
  <c r="G248" i="50"/>
  <c r="H248" i="50" s="1"/>
  <c r="F182" i="29"/>
  <c r="G183" i="29"/>
  <c r="F196" i="29"/>
  <c r="G197" i="29"/>
  <c r="F169" i="29"/>
  <c r="G170" i="29"/>
  <c r="F128" i="29"/>
  <c r="D23" i="32"/>
  <c r="D19" i="32" s="1"/>
  <c r="F158" i="31"/>
  <c r="F157" i="31" s="1"/>
  <c r="D7" i="32"/>
  <c r="E22" i="32"/>
  <c r="D25" i="32"/>
  <c r="E9" i="32"/>
  <c r="F64" i="29"/>
  <c r="G65" i="29"/>
  <c r="E21" i="32"/>
  <c r="F206" i="29"/>
  <c r="G206" i="29" s="1"/>
  <c r="F219" i="29"/>
  <c r="G219" i="29" s="1"/>
  <c r="G19" i="50"/>
  <c r="H19" i="50" s="1"/>
  <c r="H18" i="50" s="1"/>
  <c r="D36" i="31"/>
  <c r="G137" i="50"/>
  <c r="I138" i="50"/>
  <c r="D131" i="31"/>
  <c r="F131" i="31" s="1"/>
  <c r="D142" i="31"/>
  <c r="D31" i="31"/>
  <c r="D27" i="31"/>
  <c r="D151" i="31"/>
  <c r="D89" i="31"/>
  <c r="D158" i="31"/>
  <c r="D157" i="31" s="1"/>
  <c r="D152" i="31"/>
  <c r="D125" i="31"/>
  <c r="D120" i="31" s="1"/>
  <c r="F126" i="31"/>
  <c r="D147" i="31"/>
  <c r="D9" i="31"/>
  <c r="D71" i="31"/>
  <c r="F72" i="31"/>
  <c r="D28" i="31"/>
  <c r="D102" i="31"/>
  <c r="F103" i="31"/>
  <c r="D169" i="31"/>
  <c r="F170" i="31"/>
  <c r="D21" i="31"/>
  <c r="D45" i="31"/>
  <c r="F85" i="29"/>
  <c r="F44" i="29"/>
  <c r="F94" i="29"/>
  <c r="G144" i="50" l="1"/>
  <c r="G143" i="50" s="1"/>
  <c r="D18" i="32" s="1"/>
  <c r="D15" i="32" s="1"/>
  <c r="G247" i="50"/>
  <c r="H247" i="50" s="1"/>
  <c r="H246" i="50" s="1"/>
  <c r="G196" i="29"/>
  <c r="F195" i="29"/>
  <c r="G169" i="29"/>
  <c r="F165" i="29"/>
  <c r="F181" i="29"/>
  <c r="G182" i="29"/>
  <c r="E25" i="32"/>
  <c r="F63" i="29"/>
  <c r="G63" i="29" s="1"/>
  <c r="G64" i="29"/>
  <c r="F218" i="29"/>
  <c r="G218" i="29" s="1"/>
  <c r="F205" i="29"/>
  <c r="G205" i="29" s="1"/>
  <c r="G18" i="50"/>
  <c r="G8" i="50" s="1"/>
  <c r="I137" i="50"/>
  <c r="I130" i="50" s="1"/>
  <c r="I129" i="50" s="1"/>
  <c r="G130" i="50"/>
  <c r="G129" i="50" s="1"/>
  <c r="E23" i="32"/>
  <c r="E19" i="32" s="1"/>
  <c r="E13" i="32"/>
  <c r="E14" i="32"/>
  <c r="D130" i="31"/>
  <c r="F130" i="31" s="1"/>
  <c r="D25" i="31"/>
  <c r="D106" i="31"/>
  <c r="F125" i="31"/>
  <c r="F120" i="31" s="1"/>
  <c r="D146" i="31"/>
  <c r="D101" i="31"/>
  <c r="F101" i="31" s="1"/>
  <c r="F102" i="31"/>
  <c r="F169" i="31"/>
  <c r="D168" i="31"/>
  <c r="F168" i="31" s="1"/>
  <c r="F156" i="31" s="1"/>
  <c r="D88" i="31"/>
  <c r="F88" i="31" s="1"/>
  <c r="F89" i="31"/>
  <c r="D26" i="31"/>
  <c r="D44" i="31"/>
  <c r="D8" i="31"/>
  <c r="F8" i="31" s="1"/>
  <c r="E18" i="32" l="1"/>
  <c r="G120" i="50"/>
  <c r="G246" i="50"/>
  <c r="F164" i="29"/>
  <c r="G165" i="29"/>
  <c r="F194" i="29"/>
  <c r="G195" i="29"/>
  <c r="F180" i="29"/>
  <c r="G181" i="29"/>
  <c r="F38" i="29"/>
  <c r="F204" i="29"/>
  <c r="G204" i="29" s="1"/>
  <c r="F17" i="32"/>
  <c r="D129" i="31"/>
  <c r="D156" i="31"/>
  <c r="F193" i="29" l="1"/>
  <c r="G194" i="29"/>
  <c r="G180" i="29"/>
  <c r="D27" i="32"/>
  <c r="E27" i="32" s="1"/>
  <c r="F163" i="29"/>
  <c r="G164" i="29"/>
  <c r="F129" i="31"/>
  <c r="F8" i="29"/>
  <c r="F203" i="29"/>
  <c r="E17" i="32"/>
  <c r="D32" i="32" l="1"/>
  <c r="D31" i="32" s="1"/>
  <c r="G203" i="29"/>
  <c r="F162" i="29"/>
  <c r="F154" i="29" s="1"/>
  <c r="G163" i="29"/>
  <c r="G193" i="29"/>
  <c r="F192" i="29"/>
  <c r="D30" i="32"/>
  <c r="F202" i="29"/>
  <c r="G202" i="29" s="1"/>
  <c r="G281" i="50"/>
  <c r="H281" i="50" s="1"/>
  <c r="E80" i="31" s="1"/>
  <c r="G192" i="29" l="1"/>
  <c r="D29" i="32"/>
  <c r="E29" i="32" s="1"/>
  <c r="E30" i="32"/>
  <c r="G162" i="29"/>
  <c r="G154" i="29" s="1"/>
  <c r="D26" i="32"/>
  <c r="E32" i="32"/>
  <c r="E31" i="32"/>
  <c r="D80" i="31"/>
  <c r="E79" i="31" s="1"/>
  <c r="E78" i="31" s="1"/>
  <c r="F230" i="29"/>
  <c r="G230" i="29" s="1"/>
  <c r="G280" i="50"/>
  <c r="G279" i="50" l="1"/>
  <c r="H280" i="50"/>
  <c r="E26" i="32"/>
  <c r="E24" i="32" s="1"/>
  <c r="D24" i="32"/>
  <c r="F229" i="29"/>
  <c r="G229" i="29" s="1"/>
  <c r="D79" i="31"/>
  <c r="G278" i="50" l="1"/>
  <c r="H279" i="50"/>
  <c r="F228" i="29"/>
  <c r="G228" i="29" s="1"/>
  <c r="D78" i="31"/>
  <c r="D77" i="31" s="1"/>
  <c r="D76" i="31" s="1"/>
  <c r="D75" i="31" s="1"/>
  <c r="D184" i="31" s="1"/>
  <c r="F79" i="31"/>
  <c r="G277" i="50" l="1"/>
  <c r="H278" i="50"/>
  <c r="F227" i="29"/>
  <c r="G227" i="29" s="1"/>
  <c r="F78" i="31"/>
  <c r="F77" i="31" s="1"/>
  <c r="H277" i="50" l="1"/>
  <c r="G276" i="50"/>
  <c r="F76" i="31"/>
  <c r="E77" i="31"/>
  <c r="F226" i="29"/>
  <c r="G226" i="29" s="1"/>
  <c r="G275" i="50" l="1"/>
  <c r="H276" i="50"/>
  <c r="F225" i="29"/>
  <c r="G225" i="29" s="1"/>
  <c r="I14" i="50"/>
  <c r="H275" i="50" l="1"/>
  <c r="G274" i="50"/>
  <c r="D34" i="32"/>
  <c r="D33" i="32" s="1"/>
  <c r="D35" i="32" s="1"/>
  <c r="F56" i="31"/>
  <c r="E56" i="31" s="1"/>
  <c r="E55" i="31" s="1"/>
  <c r="F55" i="31" s="1"/>
  <c r="F54" i="31" s="1"/>
  <c r="H14" i="50"/>
  <c r="I13" i="50"/>
  <c r="H13" i="50" s="1"/>
  <c r="H14" i="29"/>
  <c r="F224" i="29"/>
  <c r="G224" i="29" s="1"/>
  <c r="E54" i="31" l="1"/>
  <c r="G295" i="50"/>
  <c r="H274" i="50"/>
  <c r="I12" i="50"/>
  <c r="H12" i="50" s="1"/>
  <c r="H13" i="29"/>
  <c r="H12" i="29" s="1"/>
  <c r="H11" i="29" s="1"/>
  <c r="H10" i="29" s="1"/>
  <c r="H9" i="29" s="1"/>
  <c r="G14" i="29"/>
  <c r="G13" i="29" s="1"/>
  <c r="G12" i="29" s="1"/>
  <c r="G11" i="29" s="1"/>
  <c r="G10" i="29" s="1"/>
  <c r="G9" i="29" s="1"/>
  <c r="F223" i="29"/>
  <c r="G223" i="29" l="1"/>
  <c r="F238" i="29"/>
  <c r="I11" i="50"/>
  <c r="E34" i="32"/>
  <c r="I62" i="50"/>
  <c r="I10" i="50" l="1"/>
  <c r="H10" i="50" s="1"/>
  <c r="H9" i="50" s="1"/>
  <c r="H11" i="50"/>
  <c r="F52" i="31"/>
  <c r="H62" i="50"/>
  <c r="E33" i="32"/>
  <c r="I9" i="50" l="1"/>
  <c r="G43" i="29"/>
  <c r="H42" i="29"/>
  <c r="G42" i="29" s="1"/>
  <c r="F8" i="32" l="1"/>
  <c r="E8" i="32" s="1"/>
  <c r="H41" i="29"/>
  <c r="G41" i="29" s="1"/>
  <c r="H40" i="29"/>
  <c r="H39" i="29" l="1"/>
  <c r="G40" i="29"/>
  <c r="G39" i="29" l="1"/>
  <c r="E183" i="31" l="1"/>
  <c r="E182" i="31" s="1"/>
  <c r="E181" i="31" s="1"/>
  <c r="E180" i="31" s="1"/>
  <c r="E179" i="31" s="1"/>
  <c r="E178" i="31" s="1"/>
  <c r="F182" i="31"/>
  <c r="F181" i="31" s="1"/>
  <c r="F180" i="31" s="1"/>
  <c r="F179" i="31" s="1"/>
  <c r="F178" i="31" s="1"/>
  <c r="F71" i="31"/>
  <c r="F49" i="31"/>
  <c r="E50" i="31"/>
  <c r="E49" i="31" s="1"/>
  <c r="E76" i="31" l="1"/>
  <c r="E75" i="31" s="1"/>
  <c r="F75" i="31" l="1"/>
  <c r="I49" i="50"/>
  <c r="I48" i="50" s="1"/>
  <c r="I47" i="50" s="1"/>
  <c r="I46" i="50" s="1"/>
  <c r="I45" i="50" s="1"/>
  <c r="I65" i="50"/>
  <c r="I64" i="50" s="1"/>
  <c r="I61" i="50" s="1"/>
  <c r="I43" i="50"/>
  <c r="H37" i="29" s="1"/>
  <c r="I37" i="50"/>
  <c r="I36" i="50" s="1"/>
  <c r="F53" i="31" l="1"/>
  <c r="F51" i="31" s="1"/>
  <c r="H31" i="29"/>
  <c r="H30" i="29" s="1"/>
  <c r="H29" i="29" s="1"/>
  <c r="H28" i="29" s="1"/>
  <c r="H27" i="29" s="1"/>
  <c r="H21" i="29" s="1"/>
  <c r="I35" i="50"/>
  <c r="I34" i="50" s="1"/>
  <c r="I33" i="50" s="1"/>
  <c r="I27" i="50" s="1"/>
  <c r="H61" i="50"/>
  <c r="H51" i="29"/>
  <c r="I52" i="50"/>
  <c r="H36" i="29"/>
  <c r="H35" i="29" s="1"/>
  <c r="H34" i="29" s="1"/>
  <c r="H33" i="29" s="1"/>
  <c r="H32" i="29" s="1"/>
  <c r="G37" i="29"/>
  <c r="G36" i="29" s="1"/>
  <c r="G35" i="29" s="1"/>
  <c r="G34" i="29" s="1"/>
  <c r="G33" i="29" s="1"/>
  <c r="G32" i="29" s="1"/>
  <c r="H53" i="29"/>
  <c r="G53" i="29" s="1"/>
  <c r="I42" i="50"/>
  <c r="I41" i="50" s="1"/>
  <c r="I40" i="50" s="1"/>
  <c r="I39" i="50" s="1"/>
  <c r="I38" i="50" s="1"/>
  <c r="F11" i="32" s="1"/>
  <c r="E11" i="32" s="1"/>
  <c r="E53" i="31" l="1"/>
  <c r="E51" i="31" s="1"/>
  <c r="E46" i="31" s="1"/>
  <c r="F46" i="31" s="1"/>
  <c r="F10" i="32"/>
  <c r="H52" i="50"/>
  <c r="I51" i="50"/>
  <c r="G51" i="29"/>
  <c r="H46" i="29"/>
  <c r="E45" i="31" l="1"/>
  <c r="F45" i="31" s="1"/>
  <c r="H45" i="29"/>
  <c r="H44" i="29" s="1"/>
  <c r="G46" i="29"/>
  <c r="G45" i="29" s="1"/>
  <c r="H51" i="50"/>
  <c r="E10" i="32"/>
  <c r="E44" i="31" l="1"/>
  <c r="G44" i="29"/>
  <c r="H74" i="50"/>
  <c r="G84" i="29"/>
  <c r="G83" i="29" s="1"/>
  <c r="G82" i="29" s="1"/>
  <c r="G81" i="29" s="1"/>
  <c r="G80" i="29" s="1"/>
  <c r="I128" i="50"/>
  <c r="I127" i="50" s="1"/>
  <c r="I107" i="50"/>
  <c r="I106" i="50" s="1"/>
  <c r="F155" i="31" s="1"/>
  <c r="F154" i="31" s="1"/>
  <c r="F153" i="31" s="1"/>
  <c r="F152" i="31" s="1"/>
  <c r="G79" i="29"/>
  <c r="G78" i="29" s="1"/>
  <c r="G77" i="29" s="1"/>
  <c r="G76" i="29" s="1"/>
  <c r="G75" i="29" s="1"/>
  <c r="I101" i="50"/>
  <c r="I100" i="50" s="1"/>
  <c r="I80" i="50"/>
  <c r="I79" i="50" s="1"/>
  <c r="I78" i="50" s="1"/>
  <c r="I74" i="50" s="1"/>
  <c r="I50" i="50" s="1"/>
  <c r="F44" i="31" l="1"/>
  <c r="F184" i="31" s="1"/>
  <c r="I99" i="50"/>
  <c r="I98" i="50" s="1"/>
  <c r="I97" i="50" s="1"/>
  <c r="I96" i="50" s="1"/>
  <c r="F150" i="31"/>
  <c r="F149" i="31" s="1"/>
  <c r="F148" i="31" s="1"/>
  <c r="I126" i="50"/>
  <c r="I125" i="50" s="1"/>
  <c r="I124" i="50" s="1"/>
  <c r="I123" i="50" s="1"/>
  <c r="I122" i="50" s="1"/>
  <c r="I121" i="50" s="1"/>
  <c r="I120" i="50" s="1"/>
  <c r="F145" i="31"/>
  <c r="F144" i="31" s="1"/>
  <c r="F143" i="31" s="1"/>
  <c r="F142" i="31" s="1"/>
  <c r="H79" i="29"/>
  <c r="H78" i="29" s="1"/>
  <c r="H77" i="29" s="1"/>
  <c r="H76" i="29" s="1"/>
  <c r="H75" i="29" s="1"/>
  <c r="H84" i="29"/>
  <c r="H83" i="29" s="1"/>
  <c r="H82" i="29" s="1"/>
  <c r="H81" i="29" s="1"/>
  <c r="H80" i="29" s="1"/>
  <c r="I105" i="50"/>
  <c r="I104" i="50" s="1"/>
  <c r="I103" i="50" s="1"/>
  <c r="I102" i="50" s="1"/>
  <c r="H50" i="50"/>
  <c r="H44" i="50" s="1"/>
  <c r="H8" i="50" s="1"/>
  <c r="G74" i="29"/>
  <c r="H74" i="29" l="1"/>
  <c r="H38" i="29" s="1"/>
  <c r="H8" i="29" s="1"/>
  <c r="F16" i="32"/>
  <c r="F15" i="32" s="1"/>
  <c r="E15" i="32" s="1"/>
  <c r="F147" i="31"/>
  <c r="F146" i="31" s="1"/>
  <c r="F151" i="31"/>
  <c r="I95" i="50"/>
  <c r="I44" i="50" s="1"/>
  <c r="F12" i="32" s="1"/>
  <c r="H94" i="29"/>
  <c r="E16" i="32" l="1"/>
  <c r="G38" i="29"/>
  <c r="G8" i="29" s="1"/>
  <c r="G238" i="29" s="1"/>
  <c r="H238" i="29"/>
  <c r="I8" i="50"/>
  <c r="I295" i="50" s="1"/>
  <c r="H295" i="50" s="1"/>
  <c r="F7" i="32"/>
  <c r="F35" i="32" s="1"/>
  <c r="E12" i="32"/>
  <c r="E7" i="32" s="1"/>
  <c r="E35" i="32" s="1"/>
  <c r="E118" i="31"/>
  <c r="E117" i="31"/>
  <c r="E116" i="31"/>
  <c r="E114" i="31"/>
  <c r="E107" i="31"/>
  <c r="E106" i="31" s="1"/>
  <c r="E184" i="31" s="1"/>
  <c r="E112" i="31"/>
  <c r="E111" i="31" l="1"/>
</calcChain>
</file>

<file path=xl/sharedStrings.xml><?xml version="1.0" encoding="utf-8"?>
<sst xmlns="http://schemas.openxmlformats.org/spreadsheetml/2006/main" count="1600" uniqueCount="244">
  <si>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</si>
  <si>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</si>
  <si>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</si>
  <si>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</si>
  <si>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</si>
  <si>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</si>
  <si>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</si>
  <si>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</si>
  <si>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</si>
  <si>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</si>
  <si>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</si>
  <si>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</si>
  <si>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</si>
  <si>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</si>
  <si>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</si>
  <si>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</si>
  <si>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</si>
  <si>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</si>
  <si>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</si>
  <si>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</si>
  <si>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</si>
  <si>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</si>
  <si>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</si>
  <si>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</si>
  <si>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</si>
  <si>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</si>
  <si>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</si>
  <si>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</si>
  <si>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</si>
  <si>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</si>
  <si>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</si>
  <si>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</si>
  <si>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</si>
  <si>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</si>
  <si>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</si>
  <si>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</si>
  <si>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</si>
  <si>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</si>
  <si>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</si>
  <si>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</si>
  <si>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</si>
  <si>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</si>
  <si>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</si>
  <si>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</si>
  <si>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</si>
  <si>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</si>
  <si>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</si>
  <si>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</si>
  <si>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</si>
  <si>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</si>
  <si>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</si>
  <si>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</si>
  <si>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</si>
  <si>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</si>
  <si>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</si>
  <si>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</si>
  <si>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</si>
  <si>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</si>
  <si>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</si>
  <si>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</si>
  <si>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</si>
  <si>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</si>
  <si>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</si>
  <si>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</si>
  <si>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</si>
  <si>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</si>
  <si>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</si>
  <si>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</si>
  <si>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</si>
  <si>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</si>
  <si>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</si>
  <si>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</si>
  <si>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</si>
  <si>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</si>
  <si>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</si>
  <si>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</si>
  <si>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</si>
  <si>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</si>
  <si>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</si>
  <si>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</si>
  <si>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</si>
  <si>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</si>
  <si>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5000122030</t>
  </si>
  <si>
    <t>Условно утвержденные расходы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</si>
  <si>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</si>
  <si>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</si>
  <si>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</si>
  <si>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</si>
  <si>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</si>
  <si>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</si>
  <si>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</si>
  <si>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</si>
  <si>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</si>
  <si>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</si>
  <si>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</si>
  <si>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</si>
  <si>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</si>
  <si>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</si>
  <si>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</si>
  <si>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</si>
  <si>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</si>
  <si>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</si>
  <si>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</si>
  <si>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</si>
  <si>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</si>
  <si>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</si>
  <si>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</si>
  <si>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</si>
  <si>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</si>
  <si>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</si>
  <si>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</si>
  <si>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</si>
  <si>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</si>
  <si>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</si>
  <si>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</si>
  <si>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</si>
  <si>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</si>
  <si>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</si>
  <si>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</si>
  <si>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</si>
  <si>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</si>
  <si>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</si>
  <si>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</si>
  <si>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</si>
  <si>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</si>
  <si>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</si>
  <si>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8000000000</t>
  </si>
  <si>
    <t>8000300000</t>
  </si>
  <si>
    <t>80003999990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</si>
  <si>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</si>
  <si>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</si>
  <si>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</si>
  <si>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</si>
  <si>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</si>
  <si>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</si>
  <si>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</si>
  <si>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</si>
  <si>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</si>
  <si>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</si>
  <si>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</si>
  <si>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</si>
  <si>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</si>
  <si>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</si>
  <si>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</si>
  <si>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</si>
  <si>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</si>
  <si>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</si>
  <si>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</si>
  <si>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</si>
  <si>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</si>
  <si>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</si>
  <si>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</si>
  <si>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</si>
  <si>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</si>
  <si>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</si>
  <si>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</si>
  <si>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</si>
  <si>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</si>
  <si>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</si>
  <si>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</si>
  <si>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</si>
  <si>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</si>
  <si>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</si>
  <si>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 год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</si>
  <si>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</si>
  <si>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</si>
  <si>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</si>
  <si>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</si>
  <si>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</si>
  <si>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</si>
  <si>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</si>
  <si>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</si>
  <si>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</si>
  <si>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</si>
  <si>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</si>
  <si>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</si>
  <si>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</si>
  <si>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</si>
  <si>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 год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</si>
  <si>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</si>
  <si>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</si>
  <si>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</si>
  <si>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Распределение бюджетных ассигнований по разделам, подразделам классификации расходов бюджета сельского поселения Светлый на 2020 год</t>
  </si>
  <si>
    <t>Ведомственная структура расходов бюджета сельского поселения Светлый на 2020 год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</si>
  <si>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</si>
  <si>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</si>
  <si>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"Подготовка систем коммунальной инфраструктуры к осенне-зимнему периоду"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</si>
  <si>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</si>
  <si>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</si>
  <si>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</si>
  <si>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Муниципальная программа "Совершенствование муниципального управления сельского поселения Светлый на 2016 -2022 годы"</t>
  </si>
  <si>
    <t>Муниципальная программа "Обеспечение экологической безопасности сельского поселения Светлый на 2016-2022 годы"</t>
  </si>
  <si>
    <t>Муниципальная программа «Управление муниципальным  имуществом в  сельском поселении Светлый на 2016-2022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</si>
  <si>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2016-2022 годах»</t>
  </si>
  <si>
    <t>Муниципальная программа «Развитие и содержание дорожно-транспортной системы на территории сельского поселения Светлый  2017-2022 годы»</t>
  </si>
  <si>
    <t xml:space="preserve">Муниципальная программа «Совершенствование муниципального управления в сельском поселении Светлый на 2016-2022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</si>
  <si>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2016-2022 годах»</t>
  </si>
  <si>
    <t>Муниципальная программа "Благоустройство территории сельского поселения Светлый на 2016-2022 годы"</t>
  </si>
  <si>
    <t>Муниципальная программа «Развитие спорта, культуры  и библиотечного дела в сельском поселении Светлый на 2019-2022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</si>
  <si>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2016-2022 годы»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</si>
  <si>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</si>
  <si>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</si>
  <si>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</si>
  <si>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</si>
  <si>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8340199990</t>
  </si>
  <si>
    <t>8340100000</t>
  </si>
  <si>
    <t>8340000000</t>
  </si>
  <si>
    <t xml:space="preserve">Подпрограмма "Обеспечение реализации муниципальной программы"    </t>
  </si>
  <si>
    <t>Основное мероприятие "Разработка, утверждение, актуализация схем систем коммунальной инфраструктуры"</t>
  </si>
  <si>
    <t>7600299990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</si>
  <si>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</si>
  <si>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</si>
  <si>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</si>
  <si>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</si>
  <si>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Приложение 3                                     к решению Совета депутатов сельского поселения Светлый         от 25.12.2019 №70</t>
  </si>
  <si>
    <t>Приложение 7                                                          к решению Совета депутатов сельского поселения Светлый                                                от 25.12.2019 №70</t>
  </si>
  <si>
    <t>Уточнение</t>
  </si>
  <si>
    <t>Уточненный план</t>
  </si>
  <si>
    <t>Приложение 9                                                к решению Совета депутатов сельского поселения Светлый                  от 25.12.2019 №70</t>
  </si>
  <si>
    <t>Приложение 5                                               к решению Совета депутатов сельского поселения Светлый         от 25.12.2019 №70</t>
  </si>
  <si>
    <t>8000284200</t>
  </si>
  <si>
    <t>Муниципальная программа «Благоустройство территории  сельского поселения Светлый на 2016-2022 годы»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</si>
  <si>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</si>
  <si>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Основное мероприятие «Мероприятия по отлову и содержанию безнадзорных животных на территории сельского поселения Светлый»</t>
  </si>
  <si>
    <t>800200000</t>
  </si>
  <si>
    <t>Сельское хозяйство и рыболовство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</si>
  <si>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</si>
  <si>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</si>
  <si>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</si>
  <si>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7810185160</t>
  </si>
  <si>
    <t>Иные межбюджетные трансферты на финансирование наказов избирателей депутатам Думы Ханты-Мансийского автономного округа - Югры</t>
  </si>
  <si>
    <t>Другие вопросы в области жилищно-коммунального хозяйства</t>
  </si>
  <si>
    <t>Муниципальная программа «Управление муниципальным  имуществом в  сельском поселении Светлый на 2016-2023 годы»</t>
  </si>
  <si>
    <t>Формирование уставного капитала МУП</t>
  </si>
  <si>
    <t>7900113000</t>
  </si>
  <si>
    <t>8000399990</t>
  </si>
  <si>
    <t>8002000000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</si>
  <si>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</si>
  <si>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</si>
  <si>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Утверждено решением Совета депутатов сельского поселения Светлый от 17.12.2020 № 120</t>
  </si>
  <si>
    <t>Приложение 2                                     к решению Совета депутатов сельского поселения Светлый         от 28.12.2020 №00</t>
  </si>
  <si>
    <t>Приложение 2                                            к решению Совета депутатов сельского поселения Светлый         от 28.12.2020 №000</t>
  </si>
  <si>
    <t>Приложение 4                                                          к решению Совета депутатов сельского поселения Светлый                                                от 28.12.2020 №00</t>
  </si>
  <si>
    <t>Приложение 4                                           к решению Совета депутатов сельского поселения Светлый                   от 28.12.2020 №000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</si>
</sst>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;[Red]\-#,##0.00;0.0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6" fillId="3" borderId="3">
      <alignment horizontal="left" vertical="top" wrapText="1"/>
    </xf>
    <xf numFmtId="0" fontId="2" fillId="0" borderId="0"/>
  </cellStyleXfs>
  <cellXfs count="1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9" fontId="9" fillId="4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69" fontId="9" fillId="5" borderId="1" xfId="5" applyNumberFormat="1" applyFont="1" applyFill="1" applyBorder="1" applyAlignment="1" applyProtection="1">
      <alignment horizontal="center" vertical="center"/>
      <protection hidden="1"/>
    </xf>
    <xf numFmtId="172" fontId="9" fillId="5" borderId="1" xfId="5" applyNumberFormat="1" applyFont="1" applyFill="1" applyBorder="1" applyAlignment="1" applyProtection="1">
      <alignment horizontal="center" vertical="center"/>
      <protection hidden="1"/>
    </xf>
    <xf numFmtId="167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5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" applyNumberFormat="1" applyFont="1" applyFill="1" applyBorder="1" applyAlignment="1" applyProtection="1">
      <alignment horizontal="center" vertical="center"/>
      <protection hidden="1"/>
    </xf>
    <xf numFmtId="174" fontId="9" fillId="5" borderId="1" xfId="1" applyNumberFormat="1" applyFont="1" applyFill="1" applyBorder="1" applyAlignment="1" applyProtection="1">
      <alignment horizontal="center" vertical="center"/>
      <protection hidden="1"/>
    </xf>
    <xf numFmtId="170" fontId="11" fillId="4" borderId="1" xfId="5" applyNumberFormat="1" applyFont="1" applyFill="1" applyBorder="1" applyAlignment="1" applyProtection="1">
      <alignment horizontal="center" vertical="center"/>
      <protection hidden="1"/>
    </xf>
    <xf numFmtId="168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70" fontId="9" fillId="6" borderId="1" xfId="5" applyNumberFormat="1" applyFont="1" applyFill="1" applyBorder="1" applyAlignment="1" applyProtection="1">
      <alignment horizontal="center" vertical="center"/>
      <protection hidden="1"/>
    </xf>
    <xf numFmtId="49" fontId="9" fillId="6" borderId="1" xfId="5" applyNumberFormat="1" applyFont="1" applyFill="1" applyBorder="1" applyAlignment="1" applyProtection="1">
      <alignment horizontal="center" vertical="center"/>
      <protection hidden="1"/>
    </xf>
    <xf numFmtId="169" fontId="9" fillId="6" borderId="1" xfId="5" applyNumberFormat="1" applyFont="1" applyFill="1" applyBorder="1" applyAlignment="1" applyProtection="1">
      <alignment horizontal="center" vertical="center"/>
      <protection hidden="1"/>
    </xf>
    <xf numFmtId="167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 vertical="center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175" fontId="10" fillId="0" borderId="0" xfId="0" applyNumberFormat="1" applyFont="1" applyFill="1"/>
    <xf numFmtId="172" fontId="12" fillId="0" borderId="0" xfId="0" applyNumberFormat="1" applyFont="1" applyFill="1" applyAlignment="1">
      <alignment horizontal="center"/>
    </xf>
    <xf numFmtId="167" fontId="9" fillId="6" borderId="1" xfId="5" applyNumberFormat="1" applyFont="1" applyFill="1" applyBorder="1" applyAlignment="1" applyProtection="1">
      <alignment horizontal="left" vertical="center" wrapText="1"/>
      <protection hidden="1"/>
    </xf>
    <xf numFmtId="0" fontId="9" fillId="6" borderId="1" xfId="5" applyNumberFormat="1" applyFont="1" applyFill="1" applyBorder="1" applyAlignment="1" applyProtection="1">
      <alignment horizontal="center" vertical="center"/>
      <protection hidden="1"/>
    </xf>
    <xf numFmtId="173" fontId="10" fillId="6" borderId="1" xfId="0" applyNumberFormat="1" applyFont="1" applyFill="1" applyBorder="1" applyAlignment="1">
      <alignment horizontal="center" vertical="center" wrapText="1"/>
    </xf>
    <xf numFmtId="173" fontId="10" fillId="6" borderId="1" xfId="0" applyNumberFormat="1" applyFont="1" applyFill="1" applyBorder="1" applyAlignment="1">
      <alignment horizontal="center" vertical="center"/>
    </xf>
    <xf numFmtId="167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wrapText="1"/>
    </xf>
    <xf numFmtId="174" fontId="9" fillId="0" borderId="1" xfId="11" applyNumberFormat="1" applyFont="1" applyFill="1" applyBorder="1" applyAlignment="1" applyProtection="1">
      <alignment horizontal="center"/>
      <protection hidden="1"/>
    </xf>
    <xf numFmtId="167" fontId="9" fillId="5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justify"/>
    </xf>
    <xf numFmtId="0" fontId="10" fillId="0" borderId="1" xfId="0" applyFont="1" applyFill="1" applyBorder="1"/>
    <xf numFmtId="0" fontId="7" fillId="0" borderId="1" xfId="0" applyFont="1" applyFill="1" applyBorder="1"/>
    <xf numFmtId="172" fontId="7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8" fillId="2" borderId="1" xfId="5" applyNumberFormat="1" applyFont="1" applyFill="1" applyBorder="1" applyAlignment="1" applyProtection="1">
      <alignment horizontal="center" vertical="center"/>
      <protection hidden="1"/>
    </xf>
    <xf numFmtId="168" fontId="9" fillId="2" borderId="1" xfId="5" applyNumberFormat="1" applyFont="1" applyFill="1" applyBorder="1" applyAlignment="1" applyProtection="1">
      <alignment horizontal="justify" wrapText="1"/>
      <protection hidden="1"/>
    </xf>
    <xf numFmtId="166" fontId="9" fillId="2" borderId="1" xfId="5" applyNumberFormat="1" applyFont="1" applyFill="1" applyBorder="1" applyAlignment="1" applyProtection="1">
      <alignment horizontal="center"/>
      <protection hidden="1"/>
    </xf>
    <xf numFmtId="165" fontId="9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2" borderId="1" xfId="5" applyNumberFormat="1" applyFont="1" applyFill="1" applyBorder="1" applyAlignment="1" applyProtection="1">
      <alignment horizontal="justify"/>
      <protection hidden="1"/>
    </xf>
    <xf numFmtId="0" fontId="9" fillId="2" borderId="1" xfId="5" applyNumberFormat="1" applyFont="1" applyFill="1" applyBorder="1" applyAlignment="1" applyProtection="1">
      <protection hidden="1"/>
    </xf>
    <xf numFmtId="0" fontId="8" fillId="2" borderId="1" xfId="5" applyNumberFormat="1" applyFont="1" applyFill="1" applyBorder="1" applyAlignment="1" applyProtection="1">
      <protection hidden="1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8" fontId="8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8" fillId="6" borderId="1" xfId="5" applyNumberFormat="1" applyFont="1" applyFill="1" applyBorder="1" applyAlignment="1" applyProtection="1">
      <alignment horizontal="center" vertical="center" wrapText="1"/>
      <protection hidden="1"/>
    </xf>
    <xf numFmtId="170" fontId="8" fillId="6" borderId="1" xfId="5" applyNumberFormat="1" applyFont="1" applyFill="1" applyBorder="1" applyAlignment="1" applyProtection="1">
      <alignment horizontal="center" vertical="center"/>
      <protection hidden="1"/>
    </xf>
    <xf numFmtId="49" fontId="8" fillId="6" borderId="1" xfId="5" applyNumberFormat="1" applyFont="1" applyFill="1" applyBorder="1" applyAlignment="1" applyProtection="1">
      <alignment horizontal="center" vertical="center"/>
      <protection hidden="1"/>
    </xf>
    <xf numFmtId="169" fontId="8" fillId="6" borderId="1" xfId="5" applyNumberFormat="1" applyFont="1" applyFill="1" applyBorder="1" applyAlignment="1" applyProtection="1">
      <alignment horizontal="center" vertical="center"/>
      <protection hidden="1"/>
    </xf>
    <xf numFmtId="172" fontId="8" fillId="6" borderId="1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9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wrapText="1"/>
    </xf>
    <xf numFmtId="170" fontId="13" fillId="6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0" xfId="0" applyNumberFormat="1" applyFont="1" applyFill="1"/>
    <xf numFmtId="165" fontId="8" fillId="6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11" applyNumberFormat="1" applyFont="1" applyFill="1" applyBorder="1" applyAlignment="1" applyProtection="1">
      <protection hidden="1"/>
    </xf>
    <xf numFmtId="0" fontId="10" fillId="0" borderId="0" xfId="0" applyFont="1" applyFill="1" applyAlignment="1">
      <alignment horizontal="justify"/>
    </xf>
    <xf numFmtId="173" fontId="10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172" fontId="9" fillId="0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1" xfId="0" applyNumberFormat="1" applyFont="1" applyFill="1" applyBorder="1" applyAlignment="1">
      <alignment horizontal="center" vertical="center"/>
    </xf>
    <xf numFmtId="172" fontId="9" fillId="0" borderId="1" xfId="9" applyNumberFormat="1" applyFont="1" applyFill="1" applyBorder="1" applyAlignment="1" applyProtection="1">
      <alignment horizontal="center" vertical="center"/>
      <protection hidden="1"/>
    </xf>
    <xf numFmtId="176" fontId="10" fillId="0" borderId="0" xfId="0" applyNumberFormat="1" applyFont="1" applyFill="1"/>
    <xf numFmtId="177" fontId="10" fillId="0" borderId="0" xfId="0" applyNumberFormat="1" applyFont="1" applyFill="1"/>
    <xf numFmtId="172" fontId="10" fillId="5" borderId="1" xfId="0" applyNumberFormat="1" applyFont="1" applyFill="1" applyBorder="1" applyAlignment="1">
      <alignment horizontal="center" vertical="center"/>
    </xf>
    <xf numFmtId="172" fontId="8" fillId="6" borderId="1" xfId="9" applyNumberFormat="1" applyFont="1" applyFill="1" applyBorder="1" applyAlignment="1" applyProtection="1">
      <alignment horizontal="center" vertical="center"/>
      <protection hidden="1"/>
    </xf>
    <xf numFmtId="172" fontId="9" fillId="5" borderId="1" xfId="9" applyNumberFormat="1" applyFont="1" applyFill="1" applyBorder="1" applyAlignment="1" applyProtection="1">
      <alignment horizontal="center" vertical="center"/>
      <protection hidden="1"/>
    </xf>
    <xf numFmtId="172" fontId="7" fillId="6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75" fontId="11" fillId="0" borderId="0" xfId="0" applyNumberFormat="1" applyFont="1" applyFill="1"/>
    <xf numFmtId="175" fontId="11" fillId="0" borderId="0" xfId="0" applyNumberFormat="1" applyFont="1" applyFill="1" applyAlignment="1">
      <alignment horizontal="center"/>
    </xf>
    <xf numFmtId="172" fontId="9" fillId="4" borderId="1" xfId="5" applyNumberFormat="1" applyFont="1" applyFill="1" applyBorder="1" applyAlignment="1" applyProtection="1">
      <alignment horizontal="center" vertical="center"/>
      <protection hidden="1"/>
    </xf>
    <xf numFmtId="172" fontId="9" fillId="4" borderId="1" xfId="9" applyNumberFormat="1" applyFont="1" applyFill="1" applyBorder="1" applyAlignment="1" applyProtection="1">
      <alignment horizontal="center" vertical="center"/>
      <protection hidden="1"/>
    </xf>
    <xf numFmtId="0" fontId="9" fillId="5" borderId="1" xfId="5" applyNumberFormat="1" applyFont="1" applyFill="1" applyBorder="1" applyAlignment="1" applyProtection="1">
      <alignment horizontal="justify"/>
      <protection hidden="1"/>
    </xf>
    <xf numFmtId="0" fontId="8" fillId="5" borderId="1" xfId="5" applyNumberFormat="1" applyFont="1" applyFill="1" applyBorder="1" applyAlignment="1" applyProtection="1">
      <alignment vertical="center"/>
      <protection hidden="1"/>
    </xf>
    <xf numFmtId="172" fontId="8" fillId="5" borderId="1" xfId="5" applyNumberFormat="1" applyFont="1" applyFill="1" applyBorder="1" applyAlignment="1" applyProtection="1">
      <alignment horizontal="center" vertical="center"/>
      <protection hidden="1"/>
    </xf>
    <xf numFmtId="175" fontId="12" fillId="0" borderId="0" xfId="0" applyNumberFormat="1" applyFont="1" applyAlignment="1">
      <alignment horizontal="center"/>
    </xf>
    <xf numFmtId="172" fontId="9" fillId="0" borderId="1" xfId="5" applyNumberFormat="1" applyFont="1" applyFill="1" applyBorder="1" applyAlignment="1" applyProtection="1">
      <alignment horizontal="center"/>
      <protection hidden="1"/>
    </xf>
    <xf numFmtId="173" fontId="10" fillId="0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/>
    </xf>
    <xf numFmtId="173" fontId="9" fillId="0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1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/>
    <xf numFmtId="172" fontId="10" fillId="5" borderId="1" xfId="0" applyNumberFormat="1" applyFont="1" applyFill="1" applyBorder="1" applyAlignment="1">
      <alignment horizontal="center" vertical="center" wrapText="1"/>
    </xf>
    <xf numFmtId="173" fontId="9" fillId="5" borderId="1" xfId="5" applyNumberFormat="1" applyFont="1" applyFill="1" applyBorder="1" applyAlignment="1" applyProtection="1">
      <alignment horizontal="center" vertical="center"/>
      <protection hidden="1"/>
    </xf>
    <xf numFmtId="173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69" fontId="9" fillId="2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0" xfId="0" applyNumberFormat="1" applyFont="1" applyFill="1"/>
    <xf numFmtId="172" fontId="11" fillId="0" borderId="0" xfId="0" applyNumberFormat="1" applyFont="1" applyFill="1"/>
    <xf numFmtId="172" fontId="8" fillId="7" borderId="1" xfId="5" applyNumberFormat="1" applyFont="1" applyFill="1" applyBorder="1" applyAlignment="1" applyProtection="1">
      <alignment horizontal="center" vertical="center"/>
      <protection hidden="1"/>
    </xf>
    <xf numFmtId="172" fontId="9" fillId="6" borderId="1" xfId="5" applyNumberFormat="1" applyFont="1" applyFill="1" applyBorder="1" applyAlignment="1" applyProtection="1">
      <alignment horizontal="center" vertical="center"/>
      <protection hidden="1"/>
    </xf>
    <xf numFmtId="172" fontId="10" fillId="6" borderId="1" xfId="0" applyNumberFormat="1" applyFont="1" applyFill="1" applyBorder="1" applyAlignment="1">
      <alignment horizontal="center" vertical="center"/>
    </xf>
    <xf numFmtId="172" fontId="10" fillId="7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173" fontId="9" fillId="0" borderId="1" xfId="5" applyNumberFormat="1" applyFont="1" applyFill="1" applyBorder="1" applyAlignment="1" applyProtection="1">
      <alignment horizontal="center"/>
      <protection hidden="1"/>
    </xf>
    <xf numFmtId="173" fontId="8" fillId="0" borderId="1" xfId="5" applyNumberFormat="1" applyFont="1" applyFill="1" applyBorder="1" applyAlignment="1" applyProtection="1">
      <alignment horizontal="center"/>
      <protection hidden="1"/>
    </xf>
    <xf numFmtId="173" fontId="10" fillId="5" borderId="1" xfId="0" applyNumberFormat="1" applyFont="1" applyFill="1" applyBorder="1" applyAlignment="1">
      <alignment horizontal="center" vertical="center"/>
    </xf>
    <xf numFmtId="173" fontId="10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72" fontId="7" fillId="0" borderId="0" xfId="0" applyNumberFormat="1" applyFont="1" applyFill="1"/>
    <xf numFmtId="172" fontId="11" fillId="0" borderId="0" xfId="0" applyNumberFormat="1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vertical="center"/>
    </xf>
    <xf numFmtId="173" fontId="9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topLeftCell="A41" zoomScaleNormal="100" workbookViewId="0">
      <selection activeCell="E48" sqref="E48"/>
    </sheetView>
  </sheetViews>
  <sheetFormatPr defaultRowHeight="12.75" x14ac:dyDescent="0.2"/>
  <cols>
    <col min="1" max="1" width="50.42578125" style="4" customWidth="1"/>
    <col min="2" max="2" width="5.42578125" style="5" customWidth="1"/>
    <col min="3" max="3" width="5.28515625" style="5" customWidth="1"/>
    <col min="4" max="4" width="10.5703125" style="6" customWidth="1"/>
    <col min="5" max="5" width="7.140625" style="7" customWidth="1"/>
    <col min="6" max="6" width="17.28515625" style="5" customWidth="1"/>
    <col min="7" max="7" width="12.85546875" style="7" customWidth="1"/>
    <col min="8" max="8" width="11.140625" style="7" customWidth="1"/>
    <col min="9" max="16384" width="9.140625" style="7"/>
  </cols>
  <sheetData>
    <row r="1" spans="1:8" ht="63.75" customHeight="1" x14ac:dyDescent="0.2">
      <c r="G1" s="144" t="s">
        <v>240</v>
      </c>
      <c r="H1" s="144"/>
    </row>
    <row r="3" spans="1:8" ht="66.75" customHeight="1" x14ac:dyDescent="0.2">
      <c r="F3" s="7"/>
      <c r="G3" s="144" t="s">
        <v>214</v>
      </c>
      <c r="H3" s="144"/>
    </row>
    <row r="4" spans="1:8" ht="45" customHeight="1" x14ac:dyDescent="0.2">
      <c r="A4" s="145" t="s">
        <v>163</v>
      </c>
      <c r="B4" s="145"/>
      <c r="C4" s="145"/>
      <c r="D4" s="145"/>
      <c r="E4" s="145"/>
      <c r="F4" s="145"/>
      <c r="G4" s="145"/>
      <c r="H4" s="145"/>
    </row>
    <row r="5" spans="1:8" ht="5.25" customHeight="1" x14ac:dyDescent="0.2"/>
    <row r="6" spans="1:8" x14ac:dyDescent="0.2">
      <c r="F6" s="7"/>
      <c r="H6" s="5" t="s">
        <v>89</v>
      </c>
    </row>
    <row r="7" spans="1:8" ht="91.5" customHeight="1" x14ac:dyDescent="0.2">
      <c r="A7" s="8" t="s">
        <v>0</v>
      </c>
      <c r="B7" s="8" t="s">
        <v>1</v>
      </c>
      <c r="C7" s="8" t="s">
        <v>2</v>
      </c>
      <c r="D7" s="9" t="s">
        <v>3</v>
      </c>
      <c r="E7" s="8" t="s">
        <v>4</v>
      </c>
      <c r="F7" s="139" t="s">
        <v>239</v>
      </c>
      <c r="G7" s="3" t="s">
        <v>216</v>
      </c>
      <c r="H7" s="3" t="s">
        <v>217</v>
      </c>
    </row>
    <row r="8" spans="1:8" ht="22.5" customHeight="1" x14ac:dyDescent="0.2">
      <c r="A8" s="10" t="s">
        <v>5</v>
      </c>
      <c r="B8" s="11">
        <v>1</v>
      </c>
      <c r="C8" s="11">
        <v>0</v>
      </c>
      <c r="D8" s="12" t="s">
        <v>34</v>
      </c>
      <c r="E8" s="13" t="s">
        <v>34</v>
      </c>
      <c r="F8" s="98">
        <f>F9+F15+F21+F32+F38</f>
        <v>18192.399999999998</v>
      </c>
      <c r="G8" s="98">
        <f>G9+G15+G21+G32+G38</f>
        <v>0</v>
      </c>
      <c r="H8" s="98">
        <f>H9+H15+H21+H32+H38</f>
        <v>18192.399999999998</v>
      </c>
    </row>
    <row r="9" spans="1:8" ht="42.75" customHeight="1" x14ac:dyDescent="0.2">
      <c r="A9" s="14" t="s">
        <v>6</v>
      </c>
      <c r="B9" s="15">
        <v>1</v>
      </c>
      <c r="C9" s="15">
        <v>2</v>
      </c>
      <c r="D9" s="16" t="s">
        <v>34</v>
      </c>
      <c r="E9" s="17" t="s">
        <v>34</v>
      </c>
      <c r="F9" s="18">
        <f t="shared" ref="F9:H10" si="0">F10</f>
        <v>2222.8000000000002</v>
      </c>
      <c r="G9" s="18">
        <f t="shared" si="0"/>
        <v>0</v>
      </c>
      <c r="H9" s="18">
        <f t="shared" si="0"/>
        <v>2222.8000000000002</v>
      </c>
    </row>
    <row r="10" spans="1:8" ht="40.5" customHeight="1" x14ac:dyDescent="0.2">
      <c r="A10" s="19" t="s">
        <v>190</v>
      </c>
      <c r="B10" s="20">
        <v>1</v>
      </c>
      <c r="C10" s="20">
        <v>2</v>
      </c>
      <c r="D10" s="21" t="s">
        <v>92</v>
      </c>
      <c r="E10" s="22" t="s">
        <v>34</v>
      </c>
      <c r="F10" s="85">
        <f>F11</f>
        <v>2222.8000000000002</v>
      </c>
      <c r="G10" s="85">
        <f t="shared" si="0"/>
        <v>0</v>
      </c>
      <c r="H10" s="85">
        <f t="shared" si="0"/>
        <v>2222.8000000000002</v>
      </c>
    </row>
    <row r="11" spans="1:8" ht="42" customHeight="1" x14ac:dyDescent="0.2">
      <c r="A11" s="19" t="s">
        <v>72</v>
      </c>
      <c r="B11" s="20">
        <v>1</v>
      </c>
      <c r="C11" s="20">
        <v>2</v>
      </c>
      <c r="D11" s="21" t="s">
        <v>93</v>
      </c>
      <c r="E11" s="22"/>
      <c r="F11" s="85">
        <f>+F12</f>
        <v>2222.8000000000002</v>
      </c>
      <c r="G11" s="85">
        <f t="shared" ref="G11:H11" si="1">+G12</f>
        <v>0</v>
      </c>
      <c r="H11" s="85">
        <f t="shared" si="1"/>
        <v>2222.8000000000002</v>
      </c>
    </row>
    <row r="12" spans="1:8" ht="21" customHeight="1" x14ac:dyDescent="0.2">
      <c r="A12" s="19" t="s">
        <v>52</v>
      </c>
      <c r="B12" s="20">
        <v>1</v>
      </c>
      <c r="C12" s="20">
        <v>2</v>
      </c>
      <c r="D12" s="21" t="s">
        <v>94</v>
      </c>
      <c r="E12" s="22" t="s">
        <v>34</v>
      </c>
      <c r="F12" s="85">
        <f>F13</f>
        <v>2222.8000000000002</v>
      </c>
      <c r="G12" s="85">
        <f t="shared" ref="G12:H13" si="2">G13</f>
        <v>0</v>
      </c>
      <c r="H12" s="85">
        <f t="shared" si="2"/>
        <v>2222.8000000000002</v>
      </c>
    </row>
    <row r="13" spans="1:8" ht="54" customHeight="1" x14ac:dyDescent="0.2">
      <c r="A13" s="23" t="s">
        <v>38</v>
      </c>
      <c r="B13" s="20">
        <v>1</v>
      </c>
      <c r="C13" s="20">
        <v>2</v>
      </c>
      <c r="D13" s="21" t="s">
        <v>94</v>
      </c>
      <c r="E13" s="22" t="s">
        <v>39</v>
      </c>
      <c r="F13" s="85">
        <f>F14</f>
        <v>2222.8000000000002</v>
      </c>
      <c r="G13" s="85">
        <f t="shared" si="2"/>
        <v>0</v>
      </c>
      <c r="H13" s="85">
        <f t="shared" si="2"/>
        <v>2222.8000000000002</v>
      </c>
    </row>
    <row r="14" spans="1:8" ht="25.5" customHeight="1" x14ac:dyDescent="0.2">
      <c r="A14" s="23" t="s">
        <v>42</v>
      </c>
      <c r="B14" s="20">
        <v>1</v>
      </c>
      <c r="C14" s="20">
        <v>2</v>
      </c>
      <c r="D14" s="21" t="s">
        <v>94</v>
      </c>
      <c r="E14" s="22" t="s">
        <v>43</v>
      </c>
      <c r="F14" s="85">
        <f>'расходы по структуре 2020 '!G14</f>
        <v>2222.8000000000002</v>
      </c>
      <c r="G14" s="86">
        <f>H14-F14</f>
        <v>0</v>
      </c>
      <c r="H14" s="86">
        <f>'расходы по структуре 2020 '!I14</f>
        <v>2222.8000000000002</v>
      </c>
    </row>
    <row r="15" spans="1:8" ht="38.25" customHeight="1" x14ac:dyDescent="0.2">
      <c r="A15" s="24" t="s">
        <v>7</v>
      </c>
      <c r="B15" s="15">
        <v>1</v>
      </c>
      <c r="C15" s="15">
        <v>4</v>
      </c>
      <c r="D15" s="16"/>
      <c r="E15" s="17"/>
      <c r="F15" s="18">
        <f t="shared" ref="F15:H19" si="3">F16</f>
        <v>11001.599999999999</v>
      </c>
      <c r="G15" s="18">
        <f t="shared" si="3"/>
        <v>0</v>
      </c>
      <c r="H15" s="18">
        <f t="shared" si="3"/>
        <v>11001.599999999999</v>
      </c>
    </row>
    <row r="16" spans="1:8" ht="42" customHeight="1" x14ac:dyDescent="0.2">
      <c r="A16" s="19" t="s">
        <v>190</v>
      </c>
      <c r="B16" s="20">
        <v>1</v>
      </c>
      <c r="C16" s="20">
        <v>4</v>
      </c>
      <c r="D16" s="21" t="s">
        <v>92</v>
      </c>
      <c r="E16" s="22" t="s">
        <v>34</v>
      </c>
      <c r="F16" s="85">
        <f>F17</f>
        <v>11001.599999999999</v>
      </c>
      <c r="G16" s="85">
        <f t="shared" si="3"/>
        <v>0</v>
      </c>
      <c r="H16" s="85">
        <f t="shared" si="3"/>
        <v>11001.599999999999</v>
      </c>
    </row>
    <row r="17" spans="1:8" ht="39" customHeight="1" x14ac:dyDescent="0.2">
      <c r="A17" s="19" t="s">
        <v>72</v>
      </c>
      <c r="B17" s="20">
        <v>1</v>
      </c>
      <c r="C17" s="20">
        <v>4</v>
      </c>
      <c r="D17" s="21" t="s">
        <v>93</v>
      </c>
      <c r="E17" s="22"/>
      <c r="F17" s="85">
        <f t="shared" si="3"/>
        <v>11001.599999999999</v>
      </c>
      <c r="G17" s="85">
        <f t="shared" si="3"/>
        <v>0</v>
      </c>
      <c r="H17" s="85">
        <f t="shared" si="3"/>
        <v>11001.599999999999</v>
      </c>
    </row>
    <row r="18" spans="1:8" ht="24.75" customHeight="1" x14ac:dyDescent="0.2">
      <c r="A18" s="19" t="s">
        <v>25</v>
      </c>
      <c r="B18" s="20">
        <v>1</v>
      </c>
      <c r="C18" s="20">
        <v>4</v>
      </c>
      <c r="D18" s="21" t="s">
        <v>95</v>
      </c>
      <c r="E18" s="22" t="s">
        <v>34</v>
      </c>
      <c r="F18" s="85">
        <f t="shared" si="3"/>
        <v>11001.599999999999</v>
      </c>
      <c r="G18" s="85">
        <f t="shared" si="3"/>
        <v>0</v>
      </c>
      <c r="H18" s="85">
        <f t="shared" si="3"/>
        <v>11001.599999999999</v>
      </c>
    </row>
    <row r="19" spans="1:8" ht="56.25" customHeight="1" x14ac:dyDescent="0.2">
      <c r="A19" s="23" t="s">
        <v>38</v>
      </c>
      <c r="B19" s="20">
        <v>1</v>
      </c>
      <c r="C19" s="20">
        <v>4</v>
      </c>
      <c r="D19" s="21" t="s">
        <v>95</v>
      </c>
      <c r="E19" s="22" t="s">
        <v>39</v>
      </c>
      <c r="F19" s="85">
        <f t="shared" si="3"/>
        <v>11001.599999999999</v>
      </c>
      <c r="G19" s="85">
        <f t="shared" si="3"/>
        <v>0</v>
      </c>
      <c r="H19" s="85">
        <f t="shared" si="3"/>
        <v>11001.599999999999</v>
      </c>
    </row>
    <row r="20" spans="1:8" ht="25.5" x14ac:dyDescent="0.2">
      <c r="A20" s="23" t="s">
        <v>42</v>
      </c>
      <c r="B20" s="20">
        <v>1</v>
      </c>
      <c r="C20" s="20">
        <v>4</v>
      </c>
      <c r="D20" s="21" t="s">
        <v>95</v>
      </c>
      <c r="E20" s="22" t="s">
        <v>43</v>
      </c>
      <c r="F20" s="86">
        <f>'расходы по структуре 2020 '!G23</f>
        <v>11001.599999999999</v>
      </c>
      <c r="G20" s="86">
        <f>H20-F20</f>
        <v>0</v>
      </c>
      <c r="H20" s="86">
        <f>'расходы по структуре 2020 '!I23</f>
        <v>11001.599999999999</v>
      </c>
    </row>
    <row r="21" spans="1:8" ht="38.25" customHeight="1" x14ac:dyDescent="0.2">
      <c r="A21" s="24" t="s">
        <v>62</v>
      </c>
      <c r="B21" s="15">
        <v>1</v>
      </c>
      <c r="C21" s="15">
        <v>6</v>
      </c>
      <c r="D21" s="16"/>
      <c r="E21" s="17"/>
      <c r="F21" s="18">
        <f>F22+F27</f>
        <v>34.700000000000003</v>
      </c>
      <c r="G21" s="18">
        <f t="shared" ref="G21:H21" si="4">G22+G27</f>
        <v>0</v>
      </c>
      <c r="H21" s="18">
        <f t="shared" si="4"/>
        <v>34.700000000000003</v>
      </c>
    </row>
    <row r="22" spans="1:8" ht="18" customHeight="1" x14ac:dyDescent="0.2">
      <c r="A22" s="19" t="s">
        <v>51</v>
      </c>
      <c r="B22" s="20">
        <v>1</v>
      </c>
      <c r="C22" s="20">
        <v>6</v>
      </c>
      <c r="D22" s="21" t="s">
        <v>91</v>
      </c>
      <c r="E22" s="22"/>
      <c r="F22" s="85">
        <f>F23</f>
        <v>14.2</v>
      </c>
      <c r="G22" s="85">
        <f t="shared" ref="G22:H23" si="5">G23</f>
        <v>0</v>
      </c>
      <c r="H22" s="85">
        <f t="shared" si="5"/>
        <v>14.2</v>
      </c>
    </row>
    <row r="23" spans="1:8" ht="38.25" customHeight="1" x14ac:dyDescent="0.2">
      <c r="A23" s="19" t="s">
        <v>158</v>
      </c>
      <c r="B23" s="20">
        <v>1</v>
      </c>
      <c r="C23" s="20">
        <v>6</v>
      </c>
      <c r="D23" s="21" t="s">
        <v>97</v>
      </c>
      <c r="E23" s="22"/>
      <c r="F23" s="85">
        <f>F24</f>
        <v>14.2</v>
      </c>
      <c r="G23" s="85">
        <f t="shared" si="5"/>
        <v>0</v>
      </c>
      <c r="H23" s="85">
        <f t="shared" si="5"/>
        <v>14.2</v>
      </c>
    </row>
    <row r="24" spans="1:8" ht="66" customHeight="1" x14ac:dyDescent="0.2">
      <c r="A24" s="23" t="s">
        <v>61</v>
      </c>
      <c r="B24" s="20">
        <v>1</v>
      </c>
      <c r="C24" s="20">
        <v>6</v>
      </c>
      <c r="D24" s="21" t="s">
        <v>98</v>
      </c>
      <c r="E24" s="22"/>
      <c r="F24" s="85">
        <f t="shared" ref="F24:H25" si="6">F25</f>
        <v>14.2</v>
      </c>
      <c r="G24" s="85">
        <f t="shared" si="6"/>
        <v>0</v>
      </c>
      <c r="H24" s="85">
        <f t="shared" si="6"/>
        <v>14.2</v>
      </c>
    </row>
    <row r="25" spans="1:8" ht="18" customHeight="1" x14ac:dyDescent="0.2">
      <c r="A25" s="23" t="s">
        <v>50</v>
      </c>
      <c r="B25" s="20">
        <v>1</v>
      </c>
      <c r="C25" s="20">
        <v>6</v>
      </c>
      <c r="D25" s="21" t="s">
        <v>98</v>
      </c>
      <c r="E25" s="22">
        <v>500</v>
      </c>
      <c r="F25" s="85">
        <f t="shared" si="6"/>
        <v>14.2</v>
      </c>
      <c r="G25" s="85">
        <f t="shared" si="6"/>
        <v>0</v>
      </c>
      <c r="H25" s="85">
        <f t="shared" si="6"/>
        <v>14.2</v>
      </c>
    </row>
    <row r="26" spans="1:8" ht="18" customHeight="1" x14ac:dyDescent="0.2">
      <c r="A26" s="23" t="s">
        <v>33</v>
      </c>
      <c r="B26" s="20">
        <v>1</v>
      </c>
      <c r="C26" s="20">
        <v>6</v>
      </c>
      <c r="D26" s="21" t="s">
        <v>98</v>
      </c>
      <c r="E26" s="22">
        <v>540</v>
      </c>
      <c r="F26" s="85">
        <v>14.2</v>
      </c>
      <c r="G26" s="86">
        <v>0</v>
      </c>
      <c r="H26" s="86">
        <f>'расходы по структуре 2020 '!I32</f>
        <v>14.2</v>
      </c>
    </row>
    <row r="27" spans="1:8" ht="40.5" customHeight="1" x14ac:dyDescent="0.2">
      <c r="A27" s="19" t="s">
        <v>190</v>
      </c>
      <c r="B27" s="20">
        <v>1</v>
      </c>
      <c r="C27" s="20">
        <v>6</v>
      </c>
      <c r="D27" s="21" t="s">
        <v>92</v>
      </c>
      <c r="E27" s="22"/>
      <c r="F27" s="85">
        <f>F28</f>
        <v>20.5</v>
      </c>
      <c r="G27" s="85">
        <f t="shared" ref="G27:H30" si="7">G28</f>
        <v>0</v>
      </c>
      <c r="H27" s="85">
        <f t="shared" si="7"/>
        <v>20.5</v>
      </c>
    </row>
    <row r="28" spans="1:8" ht="38.25" customHeight="1" x14ac:dyDescent="0.2">
      <c r="A28" s="19" t="s">
        <v>72</v>
      </c>
      <c r="B28" s="20">
        <v>1</v>
      </c>
      <c r="C28" s="20">
        <v>6</v>
      </c>
      <c r="D28" s="21" t="s">
        <v>93</v>
      </c>
      <c r="E28" s="22"/>
      <c r="F28" s="85">
        <f>F29</f>
        <v>20.5</v>
      </c>
      <c r="G28" s="85">
        <f t="shared" si="7"/>
        <v>0</v>
      </c>
      <c r="H28" s="85">
        <f t="shared" si="7"/>
        <v>20.5</v>
      </c>
    </row>
    <row r="29" spans="1:8" ht="70.5" customHeight="1" x14ac:dyDescent="0.2">
      <c r="A29" s="23" t="s">
        <v>61</v>
      </c>
      <c r="B29" s="20">
        <v>1</v>
      </c>
      <c r="C29" s="20">
        <v>6</v>
      </c>
      <c r="D29" s="21" t="s">
        <v>96</v>
      </c>
      <c r="E29" s="22"/>
      <c r="F29" s="85">
        <f>F30</f>
        <v>20.5</v>
      </c>
      <c r="G29" s="85">
        <f t="shared" si="7"/>
        <v>0</v>
      </c>
      <c r="H29" s="85">
        <f t="shared" si="7"/>
        <v>20.5</v>
      </c>
    </row>
    <row r="30" spans="1:8" ht="15" customHeight="1" x14ac:dyDescent="0.2">
      <c r="A30" s="23" t="s">
        <v>50</v>
      </c>
      <c r="B30" s="20">
        <v>1</v>
      </c>
      <c r="C30" s="20">
        <v>6</v>
      </c>
      <c r="D30" s="21" t="s">
        <v>96</v>
      </c>
      <c r="E30" s="22">
        <v>500</v>
      </c>
      <c r="F30" s="85">
        <f>F31</f>
        <v>20.5</v>
      </c>
      <c r="G30" s="85">
        <f t="shared" si="7"/>
        <v>0</v>
      </c>
      <c r="H30" s="85">
        <f t="shared" si="7"/>
        <v>20.5</v>
      </c>
    </row>
    <row r="31" spans="1:8" ht="15.75" customHeight="1" x14ac:dyDescent="0.2">
      <c r="A31" s="23" t="s">
        <v>33</v>
      </c>
      <c r="B31" s="20">
        <v>1</v>
      </c>
      <c r="C31" s="20">
        <v>6</v>
      </c>
      <c r="D31" s="21" t="s">
        <v>96</v>
      </c>
      <c r="E31" s="22">
        <v>540</v>
      </c>
      <c r="F31" s="85">
        <v>20.5</v>
      </c>
      <c r="G31" s="86">
        <v>0</v>
      </c>
      <c r="H31" s="86">
        <f>'расходы по структуре 2020 '!I36</f>
        <v>20.5</v>
      </c>
    </row>
    <row r="32" spans="1:8" ht="11.25" customHeight="1" x14ac:dyDescent="0.2">
      <c r="A32" s="14" t="s">
        <v>8</v>
      </c>
      <c r="B32" s="15">
        <v>1</v>
      </c>
      <c r="C32" s="15">
        <v>11</v>
      </c>
      <c r="D32" s="16"/>
      <c r="E32" s="17" t="s">
        <v>34</v>
      </c>
      <c r="F32" s="18">
        <f t="shared" ref="F32:H36" si="8">F33</f>
        <v>0</v>
      </c>
      <c r="G32" s="18">
        <f t="shared" si="8"/>
        <v>0</v>
      </c>
      <c r="H32" s="18">
        <f t="shared" si="8"/>
        <v>0</v>
      </c>
    </row>
    <row r="33" spans="1:8" ht="12.75" customHeight="1" x14ac:dyDescent="0.2">
      <c r="A33" s="19" t="s">
        <v>51</v>
      </c>
      <c r="B33" s="20">
        <v>1</v>
      </c>
      <c r="C33" s="20">
        <v>11</v>
      </c>
      <c r="D33" s="21" t="s">
        <v>91</v>
      </c>
      <c r="E33" s="22" t="s">
        <v>34</v>
      </c>
      <c r="F33" s="85">
        <f t="shared" si="8"/>
        <v>0</v>
      </c>
      <c r="G33" s="85">
        <f t="shared" si="8"/>
        <v>0</v>
      </c>
      <c r="H33" s="85">
        <f t="shared" si="8"/>
        <v>0</v>
      </c>
    </row>
    <row r="34" spans="1:8" ht="37.5" customHeight="1" x14ac:dyDescent="0.2">
      <c r="A34" s="19" t="s">
        <v>73</v>
      </c>
      <c r="B34" s="20">
        <v>1</v>
      </c>
      <c r="C34" s="20">
        <v>11</v>
      </c>
      <c r="D34" s="21" t="s">
        <v>99</v>
      </c>
      <c r="E34" s="22" t="s">
        <v>34</v>
      </c>
      <c r="F34" s="85">
        <f>F35</f>
        <v>0</v>
      </c>
      <c r="G34" s="85">
        <f>G35</f>
        <v>0</v>
      </c>
      <c r="H34" s="85">
        <f>H35</f>
        <v>0</v>
      </c>
    </row>
    <row r="35" spans="1:8" ht="18" customHeight="1" x14ac:dyDescent="0.2">
      <c r="A35" s="19" t="s">
        <v>90</v>
      </c>
      <c r="B35" s="20">
        <v>1</v>
      </c>
      <c r="C35" s="20">
        <v>11</v>
      </c>
      <c r="D35" s="21" t="s">
        <v>100</v>
      </c>
      <c r="E35" s="22"/>
      <c r="F35" s="85">
        <f t="shared" si="8"/>
        <v>0</v>
      </c>
      <c r="G35" s="85">
        <f t="shared" si="8"/>
        <v>0</v>
      </c>
      <c r="H35" s="85">
        <f t="shared" si="8"/>
        <v>0</v>
      </c>
    </row>
    <row r="36" spans="1:8" ht="18" customHeight="1" x14ac:dyDescent="0.2">
      <c r="A36" s="23" t="s">
        <v>44</v>
      </c>
      <c r="B36" s="20">
        <v>1</v>
      </c>
      <c r="C36" s="20">
        <v>11</v>
      </c>
      <c r="D36" s="21" t="s">
        <v>100</v>
      </c>
      <c r="E36" s="22" t="s">
        <v>45</v>
      </c>
      <c r="F36" s="85">
        <f t="shared" si="8"/>
        <v>0</v>
      </c>
      <c r="G36" s="85">
        <f t="shared" si="8"/>
        <v>0</v>
      </c>
      <c r="H36" s="85">
        <f t="shared" si="8"/>
        <v>0</v>
      </c>
    </row>
    <row r="37" spans="1:8" ht="18" customHeight="1" x14ac:dyDescent="0.2">
      <c r="A37" s="23" t="s">
        <v>28</v>
      </c>
      <c r="B37" s="20">
        <v>1</v>
      </c>
      <c r="C37" s="20">
        <v>11</v>
      </c>
      <c r="D37" s="21" t="s">
        <v>100</v>
      </c>
      <c r="E37" s="22" t="s">
        <v>22</v>
      </c>
      <c r="F37" s="85">
        <f>'расходы по структуре 2020 '!G43</f>
        <v>0</v>
      </c>
      <c r="G37" s="85">
        <f>H37-F37</f>
        <v>0</v>
      </c>
      <c r="H37" s="85">
        <f>'расходы по структуре 2020 '!I43</f>
        <v>0</v>
      </c>
    </row>
    <row r="38" spans="1:8" ht="18" customHeight="1" x14ac:dyDescent="0.2">
      <c r="A38" s="14" t="s">
        <v>9</v>
      </c>
      <c r="B38" s="15">
        <v>1</v>
      </c>
      <c r="C38" s="15">
        <v>13</v>
      </c>
      <c r="D38" s="16" t="s">
        <v>34</v>
      </c>
      <c r="E38" s="17" t="s">
        <v>34</v>
      </c>
      <c r="F38" s="18">
        <f>F44+F63+F74+F39</f>
        <v>4933.3</v>
      </c>
      <c r="G38" s="90">
        <f>H38-F38</f>
        <v>0</v>
      </c>
      <c r="H38" s="18">
        <f>H39+H63+H74+H44</f>
        <v>4933.3</v>
      </c>
    </row>
    <row r="39" spans="1:8" ht="18" customHeight="1" x14ac:dyDescent="0.2">
      <c r="A39" s="19" t="s">
        <v>51</v>
      </c>
      <c r="B39" s="20">
        <v>1</v>
      </c>
      <c r="C39" s="20">
        <v>13</v>
      </c>
      <c r="D39" s="21" t="s">
        <v>91</v>
      </c>
      <c r="E39" s="22" t="s">
        <v>34</v>
      </c>
      <c r="F39" s="85">
        <f>F40</f>
        <v>50</v>
      </c>
      <c r="G39" s="86">
        <f t="shared" ref="G39:G52" si="9">H39-F39</f>
        <v>0</v>
      </c>
      <c r="H39" s="85">
        <f t="shared" ref="H39:H42" si="10">H40</f>
        <v>50</v>
      </c>
    </row>
    <row r="40" spans="1:8" ht="36.75" customHeight="1" x14ac:dyDescent="0.2">
      <c r="A40" s="19" t="s">
        <v>73</v>
      </c>
      <c r="B40" s="20">
        <v>1</v>
      </c>
      <c r="C40" s="20">
        <v>13</v>
      </c>
      <c r="D40" s="21" t="s">
        <v>99</v>
      </c>
      <c r="E40" s="22" t="s">
        <v>34</v>
      </c>
      <c r="F40" s="85">
        <f>F41</f>
        <v>50</v>
      </c>
      <c r="G40" s="86">
        <f t="shared" si="9"/>
        <v>0</v>
      </c>
      <c r="H40" s="85">
        <f t="shared" si="10"/>
        <v>50</v>
      </c>
    </row>
    <row r="41" spans="1:8" ht="18" customHeight="1" x14ac:dyDescent="0.2">
      <c r="A41" s="19" t="s">
        <v>90</v>
      </c>
      <c r="B41" s="20">
        <v>1</v>
      </c>
      <c r="C41" s="20">
        <v>13</v>
      </c>
      <c r="D41" s="21" t="s">
        <v>100</v>
      </c>
      <c r="E41" s="22"/>
      <c r="F41" s="86">
        <f>F42</f>
        <v>50</v>
      </c>
      <c r="G41" s="86">
        <f t="shared" si="9"/>
        <v>0</v>
      </c>
      <c r="H41" s="86">
        <f t="shared" si="10"/>
        <v>50</v>
      </c>
    </row>
    <row r="42" spans="1:8" ht="18" customHeight="1" x14ac:dyDescent="0.2">
      <c r="A42" s="23" t="s">
        <v>44</v>
      </c>
      <c r="B42" s="20">
        <v>1</v>
      </c>
      <c r="C42" s="20">
        <v>13</v>
      </c>
      <c r="D42" s="21" t="s">
        <v>100</v>
      </c>
      <c r="E42" s="22" t="s">
        <v>45</v>
      </c>
      <c r="F42" s="85">
        <f>F43</f>
        <v>50</v>
      </c>
      <c r="G42" s="86">
        <f t="shared" si="9"/>
        <v>0</v>
      </c>
      <c r="H42" s="85">
        <f t="shared" si="10"/>
        <v>50</v>
      </c>
    </row>
    <row r="43" spans="1:8" ht="18" customHeight="1" x14ac:dyDescent="0.2">
      <c r="A43" s="23" t="s">
        <v>28</v>
      </c>
      <c r="B43" s="20">
        <v>1</v>
      </c>
      <c r="C43" s="20">
        <v>13</v>
      </c>
      <c r="D43" s="21" t="s">
        <v>100</v>
      </c>
      <c r="E43" s="22" t="s">
        <v>22</v>
      </c>
      <c r="F43" s="86">
        <v>50</v>
      </c>
      <c r="G43" s="86">
        <f t="shared" si="9"/>
        <v>0</v>
      </c>
      <c r="H43" s="86">
        <v>50</v>
      </c>
    </row>
    <row r="44" spans="1:8" ht="40.5" customHeight="1" x14ac:dyDescent="0.2">
      <c r="A44" s="19" t="s">
        <v>190</v>
      </c>
      <c r="B44" s="20">
        <v>1</v>
      </c>
      <c r="C44" s="20">
        <v>13</v>
      </c>
      <c r="D44" s="21" t="s">
        <v>92</v>
      </c>
      <c r="E44" s="22" t="s">
        <v>34</v>
      </c>
      <c r="F44" s="85">
        <f>F45+F58</f>
        <v>3660.2000000000003</v>
      </c>
      <c r="G44" s="86">
        <f t="shared" si="9"/>
        <v>0</v>
      </c>
      <c r="H44" s="85">
        <f>H45+H58</f>
        <v>3660.2000000000003</v>
      </c>
    </row>
    <row r="45" spans="1:8" ht="37.5" customHeight="1" x14ac:dyDescent="0.2">
      <c r="A45" s="19" t="s">
        <v>71</v>
      </c>
      <c r="B45" s="20">
        <v>1</v>
      </c>
      <c r="C45" s="20">
        <v>13</v>
      </c>
      <c r="D45" s="21" t="s">
        <v>93</v>
      </c>
      <c r="E45" s="22" t="s">
        <v>34</v>
      </c>
      <c r="F45" s="85">
        <f>F46+F54</f>
        <v>3560.8</v>
      </c>
      <c r="G45" s="85">
        <f t="shared" ref="G45:H45" si="11">G46+G54</f>
        <v>45</v>
      </c>
      <c r="H45" s="85">
        <f t="shared" si="11"/>
        <v>3605.8</v>
      </c>
    </row>
    <row r="46" spans="1:8" ht="30" customHeight="1" x14ac:dyDescent="0.2">
      <c r="A46" s="19" t="s">
        <v>134</v>
      </c>
      <c r="B46" s="20">
        <v>1</v>
      </c>
      <c r="C46" s="20">
        <v>13</v>
      </c>
      <c r="D46" s="21" t="s">
        <v>101</v>
      </c>
      <c r="E46" s="22"/>
      <c r="F46" s="85">
        <f>F49+F47+F51</f>
        <v>3553.8</v>
      </c>
      <c r="G46" s="86">
        <f t="shared" si="9"/>
        <v>0</v>
      </c>
      <c r="H46" s="85">
        <f t="shared" ref="H46" si="12">H49+H47+H51</f>
        <v>3553.8</v>
      </c>
    </row>
    <row r="47" spans="1:8" ht="54.75" customHeight="1" x14ac:dyDescent="0.2">
      <c r="A47" s="23" t="s">
        <v>38</v>
      </c>
      <c r="B47" s="20">
        <v>1</v>
      </c>
      <c r="C47" s="20">
        <v>13</v>
      </c>
      <c r="D47" s="21" t="s">
        <v>101</v>
      </c>
      <c r="E47" s="22" t="s">
        <v>39</v>
      </c>
      <c r="F47" s="85">
        <f>F48</f>
        <v>3356.2</v>
      </c>
      <c r="G47" s="86">
        <f t="shared" si="9"/>
        <v>-11.899999999999636</v>
      </c>
      <c r="H47" s="85">
        <f t="shared" ref="H47" si="13">H48</f>
        <v>3344.3</v>
      </c>
    </row>
    <row r="48" spans="1:8" ht="17.25" customHeight="1" x14ac:dyDescent="0.2">
      <c r="A48" s="23" t="s">
        <v>40</v>
      </c>
      <c r="B48" s="20">
        <v>1</v>
      </c>
      <c r="C48" s="20">
        <v>13</v>
      </c>
      <c r="D48" s="21" t="s">
        <v>101</v>
      </c>
      <c r="E48" s="22" t="s">
        <v>41</v>
      </c>
      <c r="F48" s="85">
        <f>'расходы по структуре 2020 '!G54</f>
        <v>3356.2</v>
      </c>
      <c r="G48" s="86">
        <f t="shared" si="9"/>
        <v>-11.899999999999636</v>
      </c>
      <c r="H48" s="86">
        <f>'расходы по структуре 2020 '!I54</f>
        <v>3344.3</v>
      </c>
    </row>
    <row r="49" spans="1:8" ht="25.5" x14ac:dyDescent="0.2">
      <c r="A49" s="23" t="s">
        <v>75</v>
      </c>
      <c r="B49" s="20">
        <v>1</v>
      </c>
      <c r="C49" s="20">
        <v>13</v>
      </c>
      <c r="D49" s="21" t="s">
        <v>101</v>
      </c>
      <c r="E49" s="22" t="s">
        <v>35</v>
      </c>
      <c r="F49" s="85">
        <f>F50</f>
        <v>165.3</v>
      </c>
      <c r="G49" s="86">
        <f t="shared" si="9"/>
        <v>11.900000000000006</v>
      </c>
      <c r="H49" s="85">
        <f t="shared" ref="H49" si="14">H50</f>
        <v>177.20000000000002</v>
      </c>
    </row>
    <row r="50" spans="1:8" ht="25.5" x14ac:dyDescent="0.2">
      <c r="A50" s="23" t="s">
        <v>36</v>
      </c>
      <c r="B50" s="20">
        <v>1</v>
      </c>
      <c r="C50" s="20">
        <v>13</v>
      </c>
      <c r="D50" s="21" t="s">
        <v>101</v>
      </c>
      <c r="E50" s="22" t="s">
        <v>37</v>
      </c>
      <c r="F50" s="85">
        <f>'расходы по структуре 2020 '!G59</f>
        <v>165.3</v>
      </c>
      <c r="G50" s="86">
        <f t="shared" si="9"/>
        <v>11.900000000000006</v>
      </c>
      <c r="H50" s="86">
        <f>'расходы по структуре 2020 '!I59</f>
        <v>177.20000000000002</v>
      </c>
    </row>
    <row r="51" spans="1:8" x14ac:dyDescent="0.2">
      <c r="A51" s="23" t="s">
        <v>44</v>
      </c>
      <c r="B51" s="20">
        <v>1</v>
      </c>
      <c r="C51" s="20">
        <v>13</v>
      </c>
      <c r="D51" s="21" t="s">
        <v>101</v>
      </c>
      <c r="E51" s="22" t="s">
        <v>45</v>
      </c>
      <c r="F51" s="85">
        <f>F53+F52</f>
        <v>32.299999999999997</v>
      </c>
      <c r="G51" s="86">
        <f t="shared" si="9"/>
        <v>0</v>
      </c>
      <c r="H51" s="85">
        <f>'расходы по структуре 2020 '!I61</f>
        <v>32.299999999999997</v>
      </c>
    </row>
    <row r="52" spans="1:8" x14ac:dyDescent="0.2">
      <c r="A52" s="23" t="s">
        <v>226</v>
      </c>
      <c r="B52" s="20">
        <v>1</v>
      </c>
      <c r="C52" s="20">
        <v>13</v>
      </c>
      <c r="D52" s="21" t="s">
        <v>101</v>
      </c>
      <c r="E52" s="22">
        <v>830</v>
      </c>
      <c r="F52" s="85">
        <v>2.2999999999999998</v>
      </c>
      <c r="G52" s="86">
        <f t="shared" si="9"/>
        <v>0</v>
      </c>
      <c r="H52" s="85">
        <v>2.2999999999999998</v>
      </c>
    </row>
    <row r="53" spans="1:8" ht="14.25" customHeight="1" x14ac:dyDescent="0.2">
      <c r="A53" s="23" t="s">
        <v>46</v>
      </c>
      <c r="B53" s="20">
        <v>1</v>
      </c>
      <c r="C53" s="20">
        <v>13</v>
      </c>
      <c r="D53" s="21" t="s">
        <v>101</v>
      </c>
      <c r="E53" s="22" t="s">
        <v>47</v>
      </c>
      <c r="F53" s="86">
        <f>'расходы по структуре 2020 '!G64</f>
        <v>30</v>
      </c>
      <c r="G53" s="86">
        <f>H53-F53</f>
        <v>0</v>
      </c>
      <c r="H53" s="86">
        <f>'расходы по структуре 2020 '!I64</f>
        <v>30</v>
      </c>
    </row>
    <row r="54" spans="1:8" ht="15.75" customHeight="1" x14ac:dyDescent="0.2">
      <c r="A54" s="23" t="s">
        <v>54</v>
      </c>
      <c r="B54" s="20">
        <v>1</v>
      </c>
      <c r="C54" s="20">
        <v>13</v>
      </c>
      <c r="D54" s="21" t="s">
        <v>213</v>
      </c>
      <c r="E54" s="22"/>
      <c r="F54" s="86">
        <f>F55</f>
        <v>7</v>
      </c>
      <c r="G54" s="86">
        <f>G55</f>
        <v>45</v>
      </c>
      <c r="H54" s="86">
        <f>H55</f>
        <v>52</v>
      </c>
    </row>
    <row r="55" spans="1:8" ht="14.25" customHeight="1" x14ac:dyDescent="0.2">
      <c r="A55" s="23" t="s">
        <v>44</v>
      </c>
      <c r="B55" s="20">
        <v>1</v>
      </c>
      <c r="C55" s="20">
        <v>13</v>
      </c>
      <c r="D55" s="21" t="s">
        <v>213</v>
      </c>
      <c r="E55" s="22">
        <v>800</v>
      </c>
      <c r="F55" s="86">
        <f>F56+F57</f>
        <v>7</v>
      </c>
      <c r="G55" s="86">
        <f t="shared" ref="G55:H55" si="15">G56+G57</f>
        <v>45</v>
      </c>
      <c r="H55" s="86">
        <f t="shared" si="15"/>
        <v>52</v>
      </c>
    </row>
    <row r="56" spans="1:8" ht="14.25" customHeight="1" x14ac:dyDescent="0.2">
      <c r="A56" s="23" t="s">
        <v>226</v>
      </c>
      <c r="B56" s="20">
        <v>1</v>
      </c>
      <c r="C56" s="20">
        <v>13</v>
      </c>
      <c r="D56" s="21" t="s">
        <v>213</v>
      </c>
      <c r="E56" s="22">
        <v>830</v>
      </c>
      <c r="F56" s="86">
        <v>4.5</v>
      </c>
      <c r="G56" s="86">
        <f>H56-F56</f>
        <v>0</v>
      </c>
      <c r="H56" s="86">
        <f>'расходы по структуре 2020 '!I70</f>
        <v>4.5</v>
      </c>
    </row>
    <row r="57" spans="1:8" ht="21" customHeight="1" x14ac:dyDescent="0.2">
      <c r="A57" s="23" t="s">
        <v>46</v>
      </c>
      <c r="B57" s="20">
        <v>1</v>
      </c>
      <c r="C57" s="20">
        <v>13</v>
      </c>
      <c r="D57" s="21" t="s">
        <v>213</v>
      </c>
      <c r="E57" s="22">
        <v>850</v>
      </c>
      <c r="F57" s="86">
        <v>2.5</v>
      </c>
      <c r="G57" s="86">
        <v>45</v>
      </c>
      <c r="H57" s="86">
        <f>F57+G57</f>
        <v>47.5</v>
      </c>
    </row>
    <row r="58" spans="1:8" ht="39" customHeight="1" x14ac:dyDescent="0.2">
      <c r="A58" s="23" t="s">
        <v>168</v>
      </c>
      <c r="B58" s="20">
        <v>1</v>
      </c>
      <c r="C58" s="20">
        <v>13</v>
      </c>
      <c r="D58" s="21" t="s">
        <v>169</v>
      </c>
      <c r="E58" s="22"/>
      <c r="F58" s="86">
        <f>F59+F61</f>
        <v>99.4</v>
      </c>
      <c r="G58" s="86">
        <f t="shared" ref="G58:H58" si="16">G59+G61</f>
        <v>-45</v>
      </c>
      <c r="H58" s="86">
        <f t="shared" si="16"/>
        <v>54.4</v>
      </c>
    </row>
    <row r="59" spans="1:8" ht="15" customHeight="1" x14ac:dyDescent="0.2">
      <c r="A59" s="23" t="s">
        <v>54</v>
      </c>
      <c r="B59" s="20">
        <v>1</v>
      </c>
      <c r="C59" s="20">
        <v>13</v>
      </c>
      <c r="D59" s="21" t="s">
        <v>170</v>
      </c>
      <c r="E59" s="22">
        <v>200</v>
      </c>
      <c r="F59" s="86">
        <f>F60</f>
        <v>54.4</v>
      </c>
      <c r="G59" s="86">
        <f t="shared" ref="G59:H59" si="17">G60</f>
        <v>0</v>
      </c>
      <c r="H59" s="86">
        <f t="shared" si="17"/>
        <v>54.4</v>
      </c>
    </row>
    <row r="60" spans="1:8" ht="30" customHeight="1" x14ac:dyDescent="0.2">
      <c r="A60" s="23" t="s">
        <v>36</v>
      </c>
      <c r="B60" s="20">
        <v>1</v>
      </c>
      <c r="C60" s="20">
        <v>13</v>
      </c>
      <c r="D60" s="21" t="s">
        <v>170</v>
      </c>
      <c r="E60" s="22">
        <v>240</v>
      </c>
      <c r="F60" s="86">
        <f>'расходы по структуре 2020 '!G76</f>
        <v>54.4</v>
      </c>
      <c r="G60" s="86">
        <f>H60-F60</f>
        <v>0</v>
      </c>
      <c r="H60" s="86">
        <f>'расходы по структуре 2020 '!I76</f>
        <v>54.4</v>
      </c>
    </row>
    <row r="61" spans="1:8" ht="30" customHeight="1" x14ac:dyDescent="0.2">
      <c r="A61" s="23" t="s">
        <v>44</v>
      </c>
      <c r="B61" s="20">
        <v>1</v>
      </c>
      <c r="C61" s="20">
        <v>13</v>
      </c>
      <c r="D61" s="21" t="s">
        <v>170</v>
      </c>
      <c r="E61" s="22">
        <v>800</v>
      </c>
      <c r="F61" s="86">
        <f>F62</f>
        <v>45</v>
      </c>
      <c r="G61" s="86">
        <f>G62</f>
        <v>-45</v>
      </c>
      <c r="H61" s="86">
        <f>H62</f>
        <v>0</v>
      </c>
    </row>
    <row r="62" spans="1:8" ht="30" customHeight="1" x14ac:dyDescent="0.2">
      <c r="A62" s="23" t="s">
        <v>46</v>
      </c>
      <c r="B62" s="20">
        <v>1</v>
      </c>
      <c r="C62" s="20">
        <v>13</v>
      </c>
      <c r="D62" s="21" t="s">
        <v>170</v>
      </c>
      <c r="E62" s="22">
        <v>850</v>
      </c>
      <c r="F62" s="86">
        <v>45</v>
      </c>
      <c r="G62" s="86">
        <v>-45</v>
      </c>
      <c r="H62" s="86">
        <v>0</v>
      </c>
    </row>
    <row r="63" spans="1:8" ht="41.25" customHeight="1" x14ac:dyDescent="0.2">
      <c r="A63" s="23" t="s">
        <v>192</v>
      </c>
      <c r="B63" s="20">
        <v>1</v>
      </c>
      <c r="C63" s="20">
        <v>13</v>
      </c>
      <c r="D63" s="21" t="s">
        <v>102</v>
      </c>
      <c r="E63" s="22"/>
      <c r="F63" s="85">
        <f>F64+F70</f>
        <v>1221.1000000000001</v>
      </c>
      <c r="G63" s="86">
        <f t="shared" ref="G63:G66" si="18">H63-F63</f>
        <v>0</v>
      </c>
      <c r="H63" s="85">
        <f t="shared" ref="H63" si="19">H64+H70</f>
        <v>1221.1000000000001</v>
      </c>
    </row>
    <row r="64" spans="1:8" ht="38.25" x14ac:dyDescent="0.2">
      <c r="A64" s="23" t="s">
        <v>74</v>
      </c>
      <c r="B64" s="20">
        <v>1</v>
      </c>
      <c r="C64" s="20">
        <v>13</v>
      </c>
      <c r="D64" s="21" t="s">
        <v>103</v>
      </c>
      <c r="E64" s="22"/>
      <c r="F64" s="85">
        <f>F65</f>
        <v>1111.1000000000001</v>
      </c>
      <c r="G64" s="86">
        <f t="shared" si="18"/>
        <v>0</v>
      </c>
      <c r="H64" s="85">
        <f t="shared" ref="H64" si="20">H65</f>
        <v>1111.1000000000001</v>
      </c>
    </row>
    <row r="65" spans="1:8" ht="25.5" x14ac:dyDescent="0.2">
      <c r="A65" s="23" t="s">
        <v>55</v>
      </c>
      <c r="B65" s="20">
        <v>1</v>
      </c>
      <c r="C65" s="20">
        <v>13</v>
      </c>
      <c r="D65" s="21" t="s">
        <v>104</v>
      </c>
      <c r="E65" s="22"/>
      <c r="F65" s="85">
        <f>F66+F68</f>
        <v>1111.1000000000001</v>
      </c>
      <c r="G65" s="86">
        <f t="shared" si="18"/>
        <v>0</v>
      </c>
      <c r="H65" s="85">
        <f t="shared" ref="H65" si="21">H66+H68</f>
        <v>1111.1000000000001</v>
      </c>
    </row>
    <row r="66" spans="1:8" ht="25.5" x14ac:dyDescent="0.2">
      <c r="A66" s="23" t="s">
        <v>75</v>
      </c>
      <c r="B66" s="20">
        <v>1</v>
      </c>
      <c r="C66" s="20">
        <v>13</v>
      </c>
      <c r="D66" s="21" t="s">
        <v>104</v>
      </c>
      <c r="E66" s="22" t="s">
        <v>35</v>
      </c>
      <c r="F66" s="85">
        <f>F67</f>
        <v>1107.4000000000001</v>
      </c>
      <c r="G66" s="86">
        <f t="shared" si="18"/>
        <v>0</v>
      </c>
      <c r="H66" s="85">
        <f t="shared" ref="H66" si="22">H67</f>
        <v>1107.4000000000001</v>
      </c>
    </row>
    <row r="67" spans="1:8" ht="25.5" x14ac:dyDescent="0.2">
      <c r="A67" s="23" t="s">
        <v>36</v>
      </c>
      <c r="B67" s="20">
        <v>1</v>
      </c>
      <c r="C67" s="20">
        <v>13</v>
      </c>
      <c r="D67" s="21" t="s">
        <v>104</v>
      </c>
      <c r="E67" s="22" t="s">
        <v>37</v>
      </c>
      <c r="F67" s="86">
        <f>'расходы по структуре 2020 '!G85</f>
        <v>1107.4000000000001</v>
      </c>
      <c r="G67" s="86">
        <f>H67-F67</f>
        <v>0</v>
      </c>
      <c r="H67" s="86">
        <f>'расходы по структуре 2020 '!I85</f>
        <v>1107.4000000000001</v>
      </c>
    </row>
    <row r="68" spans="1:8" ht="19.5" customHeight="1" x14ac:dyDescent="0.2">
      <c r="A68" s="23" t="s">
        <v>44</v>
      </c>
      <c r="B68" s="20">
        <v>1</v>
      </c>
      <c r="C68" s="20">
        <v>13</v>
      </c>
      <c r="D68" s="21" t="s">
        <v>104</v>
      </c>
      <c r="E68" s="22" t="s">
        <v>45</v>
      </c>
      <c r="F68" s="85">
        <f>F69</f>
        <v>3.7</v>
      </c>
      <c r="G68" s="85">
        <f t="shared" ref="G68:H68" si="23">G69</f>
        <v>0</v>
      </c>
      <c r="H68" s="85">
        <f t="shared" si="23"/>
        <v>3.7</v>
      </c>
    </row>
    <row r="69" spans="1:8" x14ac:dyDescent="0.2">
      <c r="A69" s="23" t="s">
        <v>46</v>
      </c>
      <c r="B69" s="20">
        <v>1</v>
      </c>
      <c r="C69" s="20">
        <v>13</v>
      </c>
      <c r="D69" s="21" t="s">
        <v>104</v>
      </c>
      <c r="E69" s="22" t="s">
        <v>47</v>
      </c>
      <c r="F69" s="86">
        <f>'расходы по структуре 2020 '!G89</f>
        <v>3.7</v>
      </c>
      <c r="G69" s="86">
        <f>H69-F69</f>
        <v>0</v>
      </c>
      <c r="H69" s="86">
        <f>'расходы по структуре 2020 '!I89</f>
        <v>3.7</v>
      </c>
    </row>
    <row r="70" spans="1:8" ht="25.5" x14ac:dyDescent="0.2">
      <c r="A70" s="23" t="s">
        <v>203</v>
      </c>
      <c r="B70" s="20">
        <v>1</v>
      </c>
      <c r="C70" s="20">
        <v>13</v>
      </c>
      <c r="D70" s="21" t="s">
        <v>200</v>
      </c>
      <c r="E70" s="22"/>
      <c r="F70" s="86">
        <f>F71</f>
        <v>110</v>
      </c>
      <c r="G70" s="86">
        <f t="shared" ref="G70:H72" si="24">G71</f>
        <v>0</v>
      </c>
      <c r="H70" s="86">
        <f t="shared" si="24"/>
        <v>110</v>
      </c>
    </row>
    <row r="71" spans="1:8" ht="25.5" x14ac:dyDescent="0.2">
      <c r="A71" s="23" t="s">
        <v>55</v>
      </c>
      <c r="B71" s="20">
        <v>1</v>
      </c>
      <c r="C71" s="20">
        <v>13</v>
      </c>
      <c r="D71" s="21" t="s">
        <v>202</v>
      </c>
      <c r="E71" s="22"/>
      <c r="F71" s="86">
        <f>F72</f>
        <v>110</v>
      </c>
      <c r="G71" s="86">
        <f t="shared" si="24"/>
        <v>0</v>
      </c>
      <c r="H71" s="86">
        <f t="shared" si="24"/>
        <v>110</v>
      </c>
    </row>
    <row r="72" spans="1:8" ht="25.5" x14ac:dyDescent="0.2">
      <c r="A72" s="23" t="s">
        <v>75</v>
      </c>
      <c r="B72" s="20">
        <v>1</v>
      </c>
      <c r="C72" s="20">
        <v>13</v>
      </c>
      <c r="D72" s="21" t="s">
        <v>202</v>
      </c>
      <c r="E72" s="22" t="s">
        <v>35</v>
      </c>
      <c r="F72" s="86">
        <f>F73</f>
        <v>110</v>
      </c>
      <c r="G72" s="86">
        <f t="shared" si="24"/>
        <v>0</v>
      </c>
      <c r="H72" s="86">
        <f t="shared" si="24"/>
        <v>110</v>
      </c>
    </row>
    <row r="73" spans="1:8" ht="25.5" x14ac:dyDescent="0.2">
      <c r="A73" s="23" t="s">
        <v>36</v>
      </c>
      <c r="B73" s="20">
        <v>1</v>
      </c>
      <c r="C73" s="20">
        <v>13</v>
      </c>
      <c r="D73" s="21" t="s">
        <v>202</v>
      </c>
      <c r="E73" s="22" t="s">
        <v>37</v>
      </c>
      <c r="F73" s="86">
        <v>110</v>
      </c>
      <c r="G73" s="86">
        <f>H73-F73</f>
        <v>0</v>
      </c>
      <c r="H73" s="86">
        <f>'расходы по структуре 2020 '!I93</f>
        <v>110</v>
      </c>
    </row>
    <row r="74" spans="1:8" ht="38.25" x14ac:dyDescent="0.2">
      <c r="A74" s="23" t="s">
        <v>193</v>
      </c>
      <c r="B74" s="20">
        <v>1</v>
      </c>
      <c r="C74" s="20">
        <v>13</v>
      </c>
      <c r="D74" s="21" t="s">
        <v>105</v>
      </c>
      <c r="E74" s="22"/>
      <c r="F74" s="85">
        <f>F75+F80</f>
        <v>2</v>
      </c>
      <c r="G74" s="85">
        <f t="shared" ref="G74:H74" si="25">G75+G80</f>
        <v>0</v>
      </c>
      <c r="H74" s="85">
        <f t="shared" si="25"/>
        <v>2</v>
      </c>
    </row>
    <row r="75" spans="1:8" ht="38.25" x14ac:dyDescent="0.2">
      <c r="A75" s="23" t="s">
        <v>145</v>
      </c>
      <c r="B75" s="20">
        <v>1</v>
      </c>
      <c r="C75" s="20">
        <v>13</v>
      </c>
      <c r="D75" s="21" t="s">
        <v>146</v>
      </c>
      <c r="E75" s="22"/>
      <c r="F75" s="85">
        <f>F76</f>
        <v>1</v>
      </c>
      <c r="G75" s="85">
        <f t="shared" ref="G75:H78" si="26">G76</f>
        <v>0</v>
      </c>
      <c r="H75" s="85">
        <f t="shared" si="26"/>
        <v>1</v>
      </c>
    </row>
    <row r="76" spans="1:8" ht="39" customHeight="1" x14ac:dyDescent="0.2">
      <c r="A76" s="23" t="s">
        <v>189</v>
      </c>
      <c r="B76" s="20">
        <v>1</v>
      </c>
      <c r="C76" s="20">
        <v>13</v>
      </c>
      <c r="D76" s="21" t="s">
        <v>147</v>
      </c>
      <c r="E76" s="22"/>
      <c r="F76" s="85">
        <f>F77</f>
        <v>1</v>
      </c>
      <c r="G76" s="85">
        <f t="shared" si="26"/>
        <v>0</v>
      </c>
      <c r="H76" s="85">
        <f t="shared" si="26"/>
        <v>1</v>
      </c>
    </row>
    <row r="77" spans="1:8" ht="28.5" customHeight="1" x14ac:dyDescent="0.2">
      <c r="A77" s="23" t="s">
        <v>55</v>
      </c>
      <c r="B77" s="20">
        <v>1</v>
      </c>
      <c r="C77" s="20">
        <v>13</v>
      </c>
      <c r="D77" s="21" t="s">
        <v>148</v>
      </c>
      <c r="E77" s="22"/>
      <c r="F77" s="85">
        <f>F78</f>
        <v>1</v>
      </c>
      <c r="G77" s="85">
        <f t="shared" si="26"/>
        <v>0</v>
      </c>
      <c r="H77" s="85">
        <f t="shared" si="26"/>
        <v>1</v>
      </c>
    </row>
    <row r="78" spans="1:8" ht="25.5" customHeight="1" x14ac:dyDescent="0.2">
      <c r="A78" s="23" t="s">
        <v>75</v>
      </c>
      <c r="B78" s="20">
        <v>1</v>
      </c>
      <c r="C78" s="20">
        <v>13</v>
      </c>
      <c r="D78" s="21" t="s">
        <v>148</v>
      </c>
      <c r="E78" s="22">
        <v>200</v>
      </c>
      <c r="F78" s="85">
        <f>F79</f>
        <v>1</v>
      </c>
      <c r="G78" s="85">
        <f t="shared" si="26"/>
        <v>0</v>
      </c>
      <c r="H78" s="85">
        <f t="shared" si="26"/>
        <v>1</v>
      </c>
    </row>
    <row r="79" spans="1:8" ht="30.75" customHeight="1" x14ac:dyDescent="0.2">
      <c r="A79" s="23" t="s">
        <v>36</v>
      </c>
      <c r="B79" s="20">
        <v>1</v>
      </c>
      <c r="C79" s="20">
        <v>13</v>
      </c>
      <c r="D79" s="21" t="s">
        <v>148</v>
      </c>
      <c r="E79" s="22">
        <v>240</v>
      </c>
      <c r="F79" s="85">
        <f>'расходы по структуре 2020 '!G100</f>
        <v>1</v>
      </c>
      <c r="G79" s="85">
        <f>'расходы по структуре 2020 '!H100</f>
        <v>0</v>
      </c>
      <c r="H79" s="85">
        <f>'расходы по структуре 2020 '!I100</f>
        <v>1</v>
      </c>
    </row>
    <row r="80" spans="1:8" ht="15" customHeight="1" x14ac:dyDescent="0.2">
      <c r="A80" s="23" t="s">
        <v>150</v>
      </c>
      <c r="B80" s="20">
        <v>1</v>
      </c>
      <c r="C80" s="20">
        <v>13</v>
      </c>
      <c r="D80" s="21" t="s">
        <v>149</v>
      </c>
      <c r="E80" s="22"/>
      <c r="F80" s="85">
        <f>F81</f>
        <v>1</v>
      </c>
      <c r="G80" s="85">
        <f t="shared" ref="G80:H83" si="27">G81</f>
        <v>0</v>
      </c>
      <c r="H80" s="85">
        <f t="shared" si="27"/>
        <v>1</v>
      </c>
    </row>
    <row r="81" spans="1:8" ht="50.25" customHeight="1" x14ac:dyDescent="0.2">
      <c r="A81" s="23" t="s">
        <v>151</v>
      </c>
      <c r="B81" s="20">
        <v>1</v>
      </c>
      <c r="C81" s="20">
        <v>13</v>
      </c>
      <c r="D81" s="21" t="s">
        <v>152</v>
      </c>
      <c r="E81" s="22"/>
      <c r="F81" s="85">
        <f>F82</f>
        <v>1</v>
      </c>
      <c r="G81" s="85">
        <f t="shared" si="27"/>
        <v>0</v>
      </c>
      <c r="H81" s="85">
        <f t="shared" si="27"/>
        <v>1</v>
      </c>
    </row>
    <row r="82" spans="1:8" ht="27" customHeight="1" x14ac:dyDescent="0.2">
      <c r="A82" s="23" t="s">
        <v>55</v>
      </c>
      <c r="B82" s="20">
        <v>1</v>
      </c>
      <c r="C82" s="20">
        <v>13</v>
      </c>
      <c r="D82" s="21" t="s">
        <v>153</v>
      </c>
      <c r="E82" s="22"/>
      <c r="F82" s="85">
        <f>F83</f>
        <v>1</v>
      </c>
      <c r="G82" s="85">
        <f t="shared" si="27"/>
        <v>0</v>
      </c>
      <c r="H82" s="85">
        <f t="shared" si="27"/>
        <v>1</v>
      </c>
    </row>
    <row r="83" spans="1:8" ht="27.75" customHeight="1" x14ac:dyDescent="0.2">
      <c r="A83" s="23" t="s">
        <v>75</v>
      </c>
      <c r="B83" s="20">
        <v>1</v>
      </c>
      <c r="C83" s="20">
        <v>13</v>
      </c>
      <c r="D83" s="21" t="s">
        <v>153</v>
      </c>
      <c r="E83" s="22">
        <v>200</v>
      </c>
      <c r="F83" s="85">
        <f>F84</f>
        <v>1</v>
      </c>
      <c r="G83" s="85">
        <f t="shared" si="27"/>
        <v>0</v>
      </c>
      <c r="H83" s="85">
        <f t="shared" si="27"/>
        <v>1</v>
      </c>
    </row>
    <row r="84" spans="1:8" ht="29.25" customHeight="1" x14ac:dyDescent="0.2">
      <c r="A84" s="23" t="s">
        <v>36</v>
      </c>
      <c r="B84" s="20">
        <v>1</v>
      </c>
      <c r="C84" s="20">
        <v>13</v>
      </c>
      <c r="D84" s="21" t="s">
        <v>153</v>
      </c>
      <c r="E84" s="22">
        <v>240</v>
      </c>
      <c r="F84" s="85">
        <f>'расходы по структуре 2020 '!G106</f>
        <v>1</v>
      </c>
      <c r="G84" s="85">
        <f>'расходы по структуре 2020 '!H106</f>
        <v>0</v>
      </c>
      <c r="H84" s="85">
        <f>'расходы по структуре 2020 '!I106</f>
        <v>1</v>
      </c>
    </row>
    <row r="85" spans="1:8" ht="20.25" customHeight="1" x14ac:dyDescent="0.2">
      <c r="A85" s="10" t="s">
        <v>10</v>
      </c>
      <c r="B85" s="11">
        <v>2</v>
      </c>
      <c r="C85" s="11">
        <v>0</v>
      </c>
      <c r="D85" s="12" t="s">
        <v>34</v>
      </c>
      <c r="E85" s="13" t="s">
        <v>34</v>
      </c>
      <c r="F85" s="98">
        <f t="shared" ref="F85:H88" si="28">F86</f>
        <v>438</v>
      </c>
      <c r="G85" s="98">
        <f t="shared" si="28"/>
        <v>0</v>
      </c>
      <c r="H85" s="98">
        <f t="shared" si="28"/>
        <v>438</v>
      </c>
    </row>
    <row r="86" spans="1:8" ht="11.25" customHeight="1" x14ac:dyDescent="0.2">
      <c r="A86" s="14" t="s">
        <v>11</v>
      </c>
      <c r="B86" s="15">
        <v>2</v>
      </c>
      <c r="C86" s="15">
        <v>3</v>
      </c>
      <c r="D86" s="16" t="s">
        <v>34</v>
      </c>
      <c r="E86" s="17" t="s">
        <v>34</v>
      </c>
      <c r="F86" s="18">
        <f t="shared" si="28"/>
        <v>438</v>
      </c>
      <c r="G86" s="18">
        <f t="shared" si="28"/>
        <v>0</v>
      </c>
      <c r="H86" s="18">
        <f t="shared" si="28"/>
        <v>438</v>
      </c>
    </row>
    <row r="87" spans="1:8" ht="18" customHeight="1" x14ac:dyDescent="0.2">
      <c r="A87" s="19" t="s">
        <v>51</v>
      </c>
      <c r="B87" s="20">
        <v>2</v>
      </c>
      <c r="C87" s="20">
        <v>3</v>
      </c>
      <c r="D87" s="21">
        <v>5000000000</v>
      </c>
      <c r="E87" s="22" t="s">
        <v>34</v>
      </c>
      <c r="F87" s="85">
        <f t="shared" si="28"/>
        <v>438</v>
      </c>
      <c r="G87" s="85">
        <f t="shared" si="28"/>
        <v>0</v>
      </c>
      <c r="H87" s="85">
        <f t="shared" si="28"/>
        <v>438</v>
      </c>
    </row>
    <row r="88" spans="1:8" ht="36.75" customHeight="1" x14ac:dyDescent="0.2">
      <c r="A88" s="19" t="s">
        <v>73</v>
      </c>
      <c r="B88" s="20">
        <v>2</v>
      </c>
      <c r="C88" s="20">
        <v>3</v>
      </c>
      <c r="D88" s="21">
        <v>5000100000</v>
      </c>
      <c r="E88" s="22"/>
      <c r="F88" s="85">
        <f t="shared" si="28"/>
        <v>438</v>
      </c>
      <c r="G88" s="85">
        <f t="shared" si="28"/>
        <v>0</v>
      </c>
      <c r="H88" s="85">
        <f t="shared" si="28"/>
        <v>438</v>
      </c>
    </row>
    <row r="89" spans="1:8" ht="27.75" customHeight="1" x14ac:dyDescent="0.2">
      <c r="A89" s="19" t="s">
        <v>56</v>
      </c>
      <c r="B89" s="20">
        <v>2</v>
      </c>
      <c r="C89" s="20">
        <v>3</v>
      </c>
      <c r="D89" s="21" t="s">
        <v>157</v>
      </c>
      <c r="E89" s="22" t="s">
        <v>34</v>
      </c>
      <c r="F89" s="85">
        <f>F90+F92</f>
        <v>438</v>
      </c>
      <c r="G89" s="85">
        <f t="shared" ref="G89:H89" si="29">G90+G92</f>
        <v>0</v>
      </c>
      <c r="H89" s="85">
        <f t="shared" si="29"/>
        <v>438</v>
      </c>
    </row>
    <row r="90" spans="1:8" ht="57" customHeight="1" x14ac:dyDescent="0.2">
      <c r="A90" s="23" t="s">
        <v>38</v>
      </c>
      <c r="B90" s="20">
        <v>2</v>
      </c>
      <c r="C90" s="20">
        <v>3</v>
      </c>
      <c r="D90" s="21">
        <v>5000151180</v>
      </c>
      <c r="E90" s="22" t="s">
        <v>39</v>
      </c>
      <c r="F90" s="85">
        <f>F91</f>
        <v>343.8</v>
      </c>
      <c r="G90" s="85">
        <f t="shared" ref="G90:H90" si="30">G91</f>
        <v>0</v>
      </c>
      <c r="H90" s="85">
        <f t="shared" si="30"/>
        <v>343.8</v>
      </c>
    </row>
    <row r="91" spans="1:8" ht="24" customHeight="1" x14ac:dyDescent="0.2">
      <c r="A91" s="23" t="s">
        <v>42</v>
      </c>
      <c r="B91" s="20">
        <v>2</v>
      </c>
      <c r="C91" s="20">
        <v>3</v>
      </c>
      <c r="D91" s="21">
        <v>5000151180</v>
      </c>
      <c r="E91" s="22" t="s">
        <v>43</v>
      </c>
      <c r="F91" s="85">
        <f>'расходы по структуре 2020 '!G114</f>
        <v>343.8</v>
      </c>
      <c r="G91" s="86">
        <v>0</v>
      </c>
      <c r="H91" s="86">
        <f>'расходы по структуре 2020 '!I114</f>
        <v>343.8</v>
      </c>
    </row>
    <row r="92" spans="1:8" ht="25.5" x14ac:dyDescent="0.2">
      <c r="A92" s="23" t="s">
        <v>75</v>
      </c>
      <c r="B92" s="20">
        <v>2</v>
      </c>
      <c r="C92" s="20">
        <v>3</v>
      </c>
      <c r="D92" s="21">
        <v>5000151180</v>
      </c>
      <c r="E92" s="22">
        <v>200</v>
      </c>
      <c r="F92" s="85">
        <f>F93</f>
        <v>94.2</v>
      </c>
      <c r="G92" s="85">
        <f t="shared" ref="G92:H92" si="31">G93</f>
        <v>0</v>
      </c>
      <c r="H92" s="85">
        <f t="shared" si="31"/>
        <v>94.2</v>
      </c>
    </row>
    <row r="93" spans="1:8" ht="32.25" customHeight="1" x14ac:dyDescent="0.2">
      <c r="A93" s="23" t="s">
        <v>36</v>
      </c>
      <c r="B93" s="20">
        <v>2</v>
      </c>
      <c r="C93" s="20">
        <v>3</v>
      </c>
      <c r="D93" s="21">
        <v>5000151180</v>
      </c>
      <c r="E93" s="22">
        <v>240</v>
      </c>
      <c r="F93" s="85">
        <f>'расходы по структуре 2020 '!G118</f>
        <v>94.2</v>
      </c>
      <c r="G93" s="86">
        <v>0</v>
      </c>
      <c r="H93" s="86">
        <f>'расходы по структуре 2020 '!I118</f>
        <v>94.2</v>
      </c>
    </row>
    <row r="94" spans="1:8" ht="30" customHeight="1" x14ac:dyDescent="0.2">
      <c r="A94" s="10" t="s">
        <v>12</v>
      </c>
      <c r="B94" s="11">
        <v>3</v>
      </c>
      <c r="C94" s="11">
        <v>0</v>
      </c>
      <c r="D94" s="12" t="s">
        <v>34</v>
      </c>
      <c r="E94" s="13" t="s">
        <v>34</v>
      </c>
      <c r="F94" s="98">
        <f>F95+F114+F102</f>
        <v>88.9</v>
      </c>
      <c r="G94" s="98">
        <f t="shared" ref="G94" si="32">G95+G114+G102</f>
        <v>0</v>
      </c>
      <c r="H94" s="98">
        <f>'расходы по структуре 2020 '!I120</f>
        <v>88.9</v>
      </c>
    </row>
    <row r="95" spans="1:8" ht="18.75" customHeight="1" x14ac:dyDescent="0.2">
      <c r="A95" s="14" t="s">
        <v>13</v>
      </c>
      <c r="B95" s="15">
        <v>3</v>
      </c>
      <c r="C95" s="15">
        <v>4</v>
      </c>
      <c r="D95" s="16" t="s">
        <v>34</v>
      </c>
      <c r="E95" s="17" t="s">
        <v>34</v>
      </c>
      <c r="F95" s="18">
        <f t="shared" ref="F95:H100" si="33">F96</f>
        <v>57</v>
      </c>
      <c r="G95" s="18">
        <f t="shared" si="33"/>
        <v>0</v>
      </c>
      <c r="H95" s="18">
        <f t="shared" si="33"/>
        <v>57</v>
      </c>
    </row>
    <row r="96" spans="1:8" ht="38.25" x14ac:dyDescent="0.2">
      <c r="A96" s="23" t="s">
        <v>193</v>
      </c>
      <c r="B96" s="20">
        <v>3</v>
      </c>
      <c r="C96" s="20">
        <v>4</v>
      </c>
      <c r="D96" s="21" t="s">
        <v>105</v>
      </c>
      <c r="E96" s="22"/>
      <c r="F96" s="85">
        <f>F97</f>
        <v>57</v>
      </c>
      <c r="G96" s="85">
        <f t="shared" si="33"/>
        <v>0</v>
      </c>
      <c r="H96" s="85">
        <f t="shared" si="33"/>
        <v>57</v>
      </c>
    </row>
    <row r="97" spans="1:8" ht="17.25" customHeight="1" x14ac:dyDescent="0.2">
      <c r="A97" s="25" t="s">
        <v>49</v>
      </c>
      <c r="B97" s="20">
        <v>3</v>
      </c>
      <c r="C97" s="20">
        <v>4</v>
      </c>
      <c r="D97" s="21" t="s">
        <v>106</v>
      </c>
      <c r="E97" s="22"/>
      <c r="F97" s="85">
        <f t="shared" si="33"/>
        <v>57</v>
      </c>
      <c r="G97" s="85">
        <f t="shared" si="33"/>
        <v>0</v>
      </c>
      <c r="H97" s="85">
        <f t="shared" si="33"/>
        <v>57</v>
      </c>
    </row>
    <row r="98" spans="1:8" ht="38.25" x14ac:dyDescent="0.2">
      <c r="A98" s="23" t="s">
        <v>109</v>
      </c>
      <c r="B98" s="20">
        <v>3</v>
      </c>
      <c r="C98" s="20">
        <v>4</v>
      </c>
      <c r="D98" s="21" t="s">
        <v>108</v>
      </c>
      <c r="E98" s="22"/>
      <c r="F98" s="85">
        <f t="shared" si="33"/>
        <v>57</v>
      </c>
      <c r="G98" s="85">
        <f t="shared" si="33"/>
        <v>0</v>
      </c>
      <c r="H98" s="85">
        <f t="shared" si="33"/>
        <v>57</v>
      </c>
    </row>
    <row r="99" spans="1:8" ht="114.75" x14ac:dyDescent="0.2">
      <c r="A99" s="23" t="s">
        <v>110</v>
      </c>
      <c r="B99" s="20">
        <v>3</v>
      </c>
      <c r="C99" s="20">
        <v>4</v>
      </c>
      <c r="D99" s="26" t="s">
        <v>107</v>
      </c>
      <c r="E99" s="22"/>
      <c r="F99" s="85">
        <f>F100</f>
        <v>57</v>
      </c>
      <c r="G99" s="85">
        <f t="shared" si="33"/>
        <v>0</v>
      </c>
      <c r="H99" s="85">
        <f t="shared" si="33"/>
        <v>57</v>
      </c>
    </row>
    <row r="100" spans="1:8" ht="25.5" x14ac:dyDescent="0.2">
      <c r="A100" s="23" t="s">
        <v>75</v>
      </c>
      <c r="B100" s="20">
        <v>3</v>
      </c>
      <c r="C100" s="20">
        <v>4</v>
      </c>
      <c r="D100" s="26" t="s">
        <v>107</v>
      </c>
      <c r="E100" s="22">
        <v>200</v>
      </c>
      <c r="F100" s="85">
        <f t="shared" si="33"/>
        <v>57</v>
      </c>
      <c r="G100" s="85">
        <f t="shared" si="33"/>
        <v>0</v>
      </c>
      <c r="H100" s="85">
        <f t="shared" si="33"/>
        <v>57</v>
      </c>
    </row>
    <row r="101" spans="1:8" ht="25.5" x14ac:dyDescent="0.2">
      <c r="A101" s="23" t="s">
        <v>36</v>
      </c>
      <c r="B101" s="20">
        <v>3</v>
      </c>
      <c r="C101" s="20">
        <v>4</v>
      </c>
      <c r="D101" s="26" t="s">
        <v>107</v>
      </c>
      <c r="E101" s="22">
        <v>240</v>
      </c>
      <c r="F101" s="85">
        <f>'расходы по структуре 2020 '!G127</f>
        <v>57</v>
      </c>
      <c r="G101" s="85">
        <f>H101-F101</f>
        <v>0</v>
      </c>
      <c r="H101" s="85">
        <v>57</v>
      </c>
    </row>
    <row r="102" spans="1:8" ht="27.75" customHeight="1" x14ac:dyDescent="0.2">
      <c r="A102" s="24" t="s">
        <v>20</v>
      </c>
      <c r="B102" s="15">
        <v>3</v>
      </c>
      <c r="C102" s="15">
        <v>9</v>
      </c>
      <c r="D102" s="27"/>
      <c r="E102" s="17"/>
      <c r="F102" s="18">
        <f>F103</f>
        <v>2</v>
      </c>
      <c r="G102" s="18">
        <f t="shared" ref="G102:H102" si="34">G103</f>
        <v>0</v>
      </c>
      <c r="H102" s="18">
        <f t="shared" si="34"/>
        <v>2</v>
      </c>
    </row>
    <row r="103" spans="1:8" ht="51" customHeight="1" x14ac:dyDescent="0.2">
      <c r="A103" s="23" t="s">
        <v>199</v>
      </c>
      <c r="B103" s="20">
        <v>3</v>
      </c>
      <c r="C103" s="20">
        <v>9</v>
      </c>
      <c r="D103" s="26">
        <v>7500000000</v>
      </c>
      <c r="E103" s="22"/>
      <c r="F103" s="85">
        <f>F104+F109</f>
        <v>2</v>
      </c>
      <c r="G103" s="85">
        <f t="shared" ref="G103:H103" si="35">G104+G109</f>
        <v>0</v>
      </c>
      <c r="H103" s="85">
        <f t="shared" si="35"/>
        <v>2</v>
      </c>
    </row>
    <row r="104" spans="1:8" ht="48.75" customHeight="1" x14ac:dyDescent="0.2">
      <c r="A104" s="23" t="s">
        <v>154</v>
      </c>
      <c r="B104" s="20">
        <v>3</v>
      </c>
      <c r="C104" s="20">
        <v>9</v>
      </c>
      <c r="D104" s="26">
        <v>7510000000</v>
      </c>
      <c r="E104" s="22"/>
      <c r="F104" s="85">
        <f>F105</f>
        <v>1</v>
      </c>
      <c r="G104" s="85">
        <f t="shared" ref="G104:H107" si="36">G105</f>
        <v>0</v>
      </c>
      <c r="H104" s="85">
        <f t="shared" si="36"/>
        <v>1</v>
      </c>
    </row>
    <row r="105" spans="1:8" ht="38.25" customHeight="1" x14ac:dyDescent="0.2">
      <c r="A105" s="23" t="s">
        <v>63</v>
      </c>
      <c r="B105" s="20">
        <v>3</v>
      </c>
      <c r="C105" s="20">
        <v>9</v>
      </c>
      <c r="D105" s="26">
        <v>7510100000</v>
      </c>
      <c r="E105" s="22"/>
      <c r="F105" s="85">
        <f>F106</f>
        <v>1</v>
      </c>
      <c r="G105" s="85">
        <f t="shared" si="36"/>
        <v>0</v>
      </c>
      <c r="H105" s="85">
        <f t="shared" si="36"/>
        <v>1</v>
      </c>
    </row>
    <row r="106" spans="1:8" ht="24.75" customHeight="1" x14ac:dyDescent="0.2">
      <c r="A106" s="23" t="s">
        <v>55</v>
      </c>
      <c r="B106" s="20">
        <v>3</v>
      </c>
      <c r="C106" s="20">
        <v>9</v>
      </c>
      <c r="D106" s="26">
        <v>7510199990</v>
      </c>
      <c r="E106" s="22"/>
      <c r="F106" s="85">
        <f>F107</f>
        <v>1</v>
      </c>
      <c r="G106" s="85">
        <f t="shared" si="36"/>
        <v>0</v>
      </c>
      <c r="H106" s="85">
        <f t="shared" si="36"/>
        <v>1</v>
      </c>
    </row>
    <row r="107" spans="1:8" ht="27.75" customHeight="1" x14ac:dyDescent="0.2">
      <c r="A107" s="23" t="s">
        <v>75</v>
      </c>
      <c r="B107" s="20">
        <v>3</v>
      </c>
      <c r="C107" s="20">
        <v>9</v>
      </c>
      <c r="D107" s="26">
        <v>7510199990</v>
      </c>
      <c r="E107" s="22">
        <v>200</v>
      </c>
      <c r="F107" s="85">
        <f>F108</f>
        <v>1</v>
      </c>
      <c r="G107" s="85">
        <f t="shared" si="36"/>
        <v>0</v>
      </c>
      <c r="H107" s="85">
        <f t="shared" si="36"/>
        <v>1</v>
      </c>
    </row>
    <row r="108" spans="1:8" ht="26.25" customHeight="1" x14ac:dyDescent="0.2">
      <c r="A108" s="23" t="s">
        <v>36</v>
      </c>
      <c r="B108" s="20">
        <v>3</v>
      </c>
      <c r="C108" s="20">
        <v>9</v>
      </c>
      <c r="D108" s="26">
        <v>7510199990</v>
      </c>
      <c r="E108" s="22">
        <v>240</v>
      </c>
      <c r="F108" s="85">
        <f>'расходы по структуре 2020 '!G135</f>
        <v>1</v>
      </c>
      <c r="G108" s="85">
        <f>'расходы по структуре 2020 '!H135</f>
        <v>0</v>
      </c>
      <c r="H108" s="85">
        <v>1</v>
      </c>
    </row>
    <row r="109" spans="1:8" ht="18" customHeight="1" x14ac:dyDescent="0.2">
      <c r="A109" s="23" t="s">
        <v>155</v>
      </c>
      <c r="B109" s="20">
        <v>3</v>
      </c>
      <c r="C109" s="20">
        <v>9</v>
      </c>
      <c r="D109" s="26">
        <v>7520000000</v>
      </c>
      <c r="E109" s="22"/>
      <c r="F109" s="85">
        <f>F110</f>
        <v>1</v>
      </c>
      <c r="G109" s="85">
        <f t="shared" ref="G109:H112" si="37">G110</f>
        <v>0</v>
      </c>
      <c r="H109" s="85">
        <f t="shared" si="37"/>
        <v>1</v>
      </c>
    </row>
    <row r="110" spans="1:8" ht="25.5" customHeight="1" x14ac:dyDescent="0.2">
      <c r="A110" s="23" t="s">
        <v>156</v>
      </c>
      <c r="B110" s="20">
        <v>3</v>
      </c>
      <c r="C110" s="20">
        <v>9</v>
      </c>
      <c r="D110" s="26">
        <v>7520100000</v>
      </c>
      <c r="E110" s="22"/>
      <c r="F110" s="85">
        <f>F111</f>
        <v>1</v>
      </c>
      <c r="G110" s="85">
        <f t="shared" si="37"/>
        <v>0</v>
      </c>
      <c r="H110" s="85">
        <f t="shared" si="37"/>
        <v>1</v>
      </c>
    </row>
    <row r="111" spans="1:8" ht="27" customHeight="1" x14ac:dyDescent="0.2">
      <c r="A111" s="23" t="s">
        <v>55</v>
      </c>
      <c r="B111" s="20">
        <v>3</v>
      </c>
      <c r="C111" s="20">
        <v>9</v>
      </c>
      <c r="D111" s="26">
        <v>7520199990</v>
      </c>
      <c r="E111" s="22"/>
      <c r="F111" s="85">
        <f>F112</f>
        <v>1</v>
      </c>
      <c r="G111" s="85">
        <f t="shared" si="37"/>
        <v>0</v>
      </c>
      <c r="H111" s="85">
        <f t="shared" si="37"/>
        <v>1</v>
      </c>
    </row>
    <row r="112" spans="1:8" ht="27" customHeight="1" x14ac:dyDescent="0.2">
      <c r="A112" s="23" t="s">
        <v>75</v>
      </c>
      <c r="B112" s="20">
        <v>3</v>
      </c>
      <c r="C112" s="20">
        <v>9</v>
      </c>
      <c r="D112" s="26">
        <v>7520199990</v>
      </c>
      <c r="E112" s="22">
        <v>200</v>
      </c>
      <c r="F112" s="85">
        <f>F113</f>
        <v>1</v>
      </c>
      <c r="G112" s="85">
        <f t="shared" si="37"/>
        <v>0</v>
      </c>
      <c r="H112" s="85">
        <f t="shared" si="37"/>
        <v>1</v>
      </c>
    </row>
    <row r="113" spans="1:8" ht="25.5" customHeight="1" x14ac:dyDescent="0.2">
      <c r="A113" s="23" t="s">
        <v>36</v>
      </c>
      <c r="B113" s="20">
        <v>3</v>
      </c>
      <c r="C113" s="20">
        <v>9</v>
      </c>
      <c r="D113" s="26">
        <v>7520199990</v>
      </c>
      <c r="E113" s="22">
        <v>240</v>
      </c>
      <c r="F113" s="85">
        <f>'расходы по структуре 2020 '!G141</f>
        <v>1</v>
      </c>
      <c r="G113" s="85">
        <f>'расходы по структуре 2020 '!H141</f>
        <v>0</v>
      </c>
      <c r="H113" s="85">
        <v>1</v>
      </c>
    </row>
    <row r="114" spans="1:8" ht="30" customHeight="1" x14ac:dyDescent="0.2">
      <c r="A114" s="24" t="s">
        <v>57</v>
      </c>
      <c r="B114" s="15">
        <v>3</v>
      </c>
      <c r="C114" s="15">
        <v>14</v>
      </c>
      <c r="D114" s="16"/>
      <c r="E114" s="17"/>
      <c r="F114" s="18">
        <f>F115</f>
        <v>29.9</v>
      </c>
      <c r="G114" s="18">
        <f t="shared" ref="G114:H114" si="38">G115</f>
        <v>0</v>
      </c>
      <c r="H114" s="18">
        <f t="shared" si="38"/>
        <v>29.9</v>
      </c>
    </row>
    <row r="115" spans="1:8" ht="39" customHeight="1" x14ac:dyDescent="0.2">
      <c r="A115" s="23" t="s">
        <v>193</v>
      </c>
      <c r="B115" s="20">
        <v>3</v>
      </c>
      <c r="C115" s="20">
        <v>14</v>
      </c>
      <c r="D115" s="21" t="s">
        <v>105</v>
      </c>
      <c r="E115" s="22"/>
      <c r="F115" s="86">
        <f>F116</f>
        <v>29.9</v>
      </c>
      <c r="G115" s="86">
        <f t="shared" ref="F115:H119" si="39">G116</f>
        <v>0</v>
      </c>
      <c r="H115" s="86">
        <f t="shared" si="39"/>
        <v>29.9</v>
      </c>
    </row>
    <row r="116" spans="1:8" ht="30" customHeight="1" x14ac:dyDescent="0.2">
      <c r="A116" s="23" t="s">
        <v>49</v>
      </c>
      <c r="B116" s="20">
        <v>3</v>
      </c>
      <c r="C116" s="20">
        <v>14</v>
      </c>
      <c r="D116" s="21" t="s">
        <v>106</v>
      </c>
      <c r="E116" s="22"/>
      <c r="F116" s="85">
        <f>F117</f>
        <v>29.9</v>
      </c>
      <c r="G116" s="85">
        <f t="shared" si="39"/>
        <v>0</v>
      </c>
      <c r="H116" s="85">
        <f t="shared" si="39"/>
        <v>29.9</v>
      </c>
    </row>
    <row r="117" spans="1:8" ht="30" customHeight="1" x14ac:dyDescent="0.2">
      <c r="A117" s="23" t="s">
        <v>111</v>
      </c>
      <c r="B117" s="20">
        <v>3</v>
      </c>
      <c r="C117" s="20">
        <v>14</v>
      </c>
      <c r="D117" s="21" t="s">
        <v>112</v>
      </c>
      <c r="E117" s="22"/>
      <c r="F117" s="85">
        <f>F118+F123</f>
        <v>29.9</v>
      </c>
      <c r="G117" s="85">
        <f>G118+G123</f>
        <v>0</v>
      </c>
      <c r="H117" s="85">
        <f>H118+H123</f>
        <v>29.9</v>
      </c>
    </row>
    <row r="118" spans="1:8" ht="30" customHeight="1" x14ac:dyDescent="0.2">
      <c r="A118" s="23" t="s">
        <v>87</v>
      </c>
      <c r="B118" s="20">
        <v>3</v>
      </c>
      <c r="C118" s="20">
        <v>14</v>
      </c>
      <c r="D118" s="21" t="s">
        <v>113</v>
      </c>
      <c r="E118" s="22"/>
      <c r="F118" s="85">
        <f>F119+F121</f>
        <v>23.9</v>
      </c>
      <c r="G118" s="85">
        <f>G119+G121</f>
        <v>0</v>
      </c>
      <c r="H118" s="85">
        <f>H119+H121</f>
        <v>23.9</v>
      </c>
    </row>
    <row r="119" spans="1:8" ht="53.25" customHeight="1" x14ac:dyDescent="0.2">
      <c r="A119" s="23" t="s">
        <v>38</v>
      </c>
      <c r="B119" s="20">
        <v>3</v>
      </c>
      <c r="C119" s="20">
        <v>14</v>
      </c>
      <c r="D119" s="21" t="s">
        <v>113</v>
      </c>
      <c r="E119" s="22">
        <v>100</v>
      </c>
      <c r="F119" s="85">
        <f t="shared" si="39"/>
        <v>21.5</v>
      </c>
      <c r="G119" s="86">
        <f t="shared" ref="G119:G120" si="40">H119-F119</f>
        <v>0</v>
      </c>
      <c r="H119" s="85">
        <f t="shared" si="39"/>
        <v>21.5</v>
      </c>
    </row>
    <row r="120" spans="1:8" ht="30" customHeight="1" x14ac:dyDescent="0.2">
      <c r="A120" s="23" t="s">
        <v>40</v>
      </c>
      <c r="B120" s="20">
        <v>3</v>
      </c>
      <c r="C120" s="20">
        <v>14</v>
      </c>
      <c r="D120" s="21" t="s">
        <v>113</v>
      </c>
      <c r="E120" s="22">
        <v>110</v>
      </c>
      <c r="F120" s="85">
        <v>21.5</v>
      </c>
      <c r="G120" s="86">
        <f t="shared" si="40"/>
        <v>0</v>
      </c>
      <c r="H120" s="86">
        <v>21.5</v>
      </c>
    </row>
    <row r="121" spans="1:8" ht="30" customHeight="1" x14ac:dyDescent="0.2">
      <c r="A121" s="23" t="s">
        <v>75</v>
      </c>
      <c r="B121" s="20">
        <v>3</v>
      </c>
      <c r="C121" s="20">
        <v>14</v>
      </c>
      <c r="D121" s="21" t="s">
        <v>113</v>
      </c>
      <c r="E121" s="22">
        <v>200</v>
      </c>
      <c r="F121" s="85">
        <f>F122</f>
        <v>2.4</v>
      </c>
      <c r="G121" s="85">
        <f t="shared" ref="G121:H121" si="41">G122</f>
        <v>0</v>
      </c>
      <c r="H121" s="85">
        <f t="shared" si="41"/>
        <v>2.4</v>
      </c>
    </row>
    <row r="122" spans="1:8" ht="30" customHeight="1" x14ac:dyDescent="0.2">
      <c r="A122" s="23" t="s">
        <v>36</v>
      </c>
      <c r="B122" s="20">
        <v>3</v>
      </c>
      <c r="C122" s="20">
        <v>14</v>
      </c>
      <c r="D122" s="21" t="s">
        <v>113</v>
      </c>
      <c r="E122" s="22">
        <v>240</v>
      </c>
      <c r="F122" s="85">
        <v>2.4</v>
      </c>
      <c r="G122" s="85">
        <f>H122-F122</f>
        <v>0</v>
      </c>
      <c r="H122" s="85">
        <v>2.4</v>
      </c>
    </row>
    <row r="123" spans="1:8" ht="48.75" customHeight="1" x14ac:dyDescent="0.2">
      <c r="A123" s="23" t="s">
        <v>88</v>
      </c>
      <c r="B123" s="20">
        <v>3</v>
      </c>
      <c r="C123" s="20">
        <v>14</v>
      </c>
      <c r="D123" s="21" t="s">
        <v>114</v>
      </c>
      <c r="E123" s="22"/>
      <c r="F123" s="86">
        <f>F124</f>
        <v>6</v>
      </c>
      <c r="G123" s="86">
        <f t="shared" ref="G123:H124" si="42">G124</f>
        <v>0</v>
      </c>
      <c r="H123" s="86">
        <f>H126</f>
        <v>6</v>
      </c>
    </row>
    <row r="124" spans="1:8" ht="52.5" customHeight="1" x14ac:dyDescent="0.2">
      <c r="A124" s="23" t="s">
        <v>38</v>
      </c>
      <c r="B124" s="20">
        <v>3</v>
      </c>
      <c r="C124" s="20">
        <v>14</v>
      </c>
      <c r="D124" s="21" t="s">
        <v>114</v>
      </c>
      <c r="E124" s="22">
        <v>100</v>
      </c>
      <c r="F124" s="86">
        <f>F125</f>
        <v>6</v>
      </c>
      <c r="G124" s="86">
        <f t="shared" si="42"/>
        <v>0</v>
      </c>
      <c r="H124" s="86">
        <f t="shared" si="42"/>
        <v>0</v>
      </c>
    </row>
    <row r="125" spans="1:8" ht="18.75" customHeight="1" x14ac:dyDescent="0.2">
      <c r="A125" s="23" t="s">
        <v>40</v>
      </c>
      <c r="B125" s="20">
        <v>3</v>
      </c>
      <c r="C125" s="20">
        <v>14</v>
      </c>
      <c r="D125" s="21" t="s">
        <v>114</v>
      </c>
      <c r="E125" s="22">
        <v>110</v>
      </c>
      <c r="F125" s="85">
        <v>6</v>
      </c>
      <c r="G125" s="85">
        <v>0</v>
      </c>
      <c r="H125" s="85">
        <v>0</v>
      </c>
    </row>
    <row r="126" spans="1:8" ht="27.75" customHeight="1" x14ac:dyDescent="0.2">
      <c r="A126" s="23" t="s">
        <v>75</v>
      </c>
      <c r="B126" s="20">
        <v>3</v>
      </c>
      <c r="C126" s="20">
        <v>14</v>
      </c>
      <c r="D126" s="21" t="s">
        <v>114</v>
      </c>
      <c r="E126" s="22">
        <v>200</v>
      </c>
      <c r="F126" s="86">
        <f>F127</f>
        <v>6</v>
      </c>
      <c r="G126" s="86">
        <f t="shared" ref="G126:H126" si="43">G127</f>
        <v>0</v>
      </c>
      <c r="H126" s="86">
        <f t="shared" si="43"/>
        <v>6</v>
      </c>
    </row>
    <row r="127" spans="1:8" ht="27" customHeight="1" x14ac:dyDescent="0.2">
      <c r="A127" s="23" t="s">
        <v>36</v>
      </c>
      <c r="B127" s="20">
        <v>3</v>
      </c>
      <c r="C127" s="20">
        <v>14</v>
      </c>
      <c r="D127" s="21" t="s">
        <v>114</v>
      </c>
      <c r="E127" s="22">
        <v>240</v>
      </c>
      <c r="F127" s="86">
        <v>6</v>
      </c>
      <c r="G127" s="86">
        <v>0</v>
      </c>
      <c r="H127" s="86">
        <v>6</v>
      </c>
    </row>
    <row r="128" spans="1:8" ht="12" customHeight="1" x14ac:dyDescent="0.2">
      <c r="A128" s="10" t="s">
        <v>14</v>
      </c>
      <c r="B128" s="11">
        <v>4</v>
      </c>
      <c r="C128" s="28">
        <v>0</v>
      </c>
      <c r="D128" s="12" t="s">
        <v>34</v>
      </c>
      <c r="E128" s="13" t="s">
        <v>34</v>
      </c>
      <c r="F128" s="99">
        <f>F135+F142+F148+F131</f>
        <v>7418.7</v>
      </c>
      <c r="G128" s="99">
        <f t="shared" ref="G128:H128" si="44">G135+G142+G148+G131</f>
        <v>0</v>
      </c>
      <c r="H128" s="99">
        <f t="shared" si="44"/>
        <v>7418.7</v>
      </c>
    </row>
    <row r="129" spans="1:8" ht="12" customHeight="1" x14ac:dyDescent="0.2">
      <c r="A129" s="29" t="s">
        <v>225</v>
      </c>
      <c r="B129" s="30">
        <v>4</v>
      </c>
      <c r="C129" s="30">
        <v>5</v>
      </c>
      <c r="D129" s="31"/>
      <c r="E129" s="32"/>
      <c r="F129" s="92">
        <f t="shared" ref="F129:H130" si="45">F130</f>
        <v>15.7</v>
      </c>
      <c r="G129" s="92">
        <f t="shared" si="45"/>
        <v>0</v>
      </c>
      <c r="H129" s="92">
        <f t="shared" si="45"/>
        <v>15.7</v>
      </c>
    </row>
    <row r="130" spans="1:8" ht="25.5" customHeight="1" x14ac:dyDescent="0.2">
      <c r="A130" s="25" t="s">
        <v>221</v>
      </c>
      <c r="B130" s="20">
        <v>4</v>
      </c>
      <c r="C130" s="20">
        <v>5</v>
      </c>
      <c r="D130" s="21" t="s">
        <v>126</v>
      </c>
      <c r="E130" s="22"/>
      <c r="F130" s="87">
        <f t="shared" si="45"/>
        <v>15.7</v>
      </c>
      <c r="G130" s="87">
        <f t="shared" si="45"/>
        <v>0</v>
      </c>
      <c r="H130" s="87">
        <f t="shared" si="45"/>
        <v>15.7</v>
      </c>
    </row>
    <row r="131" spans="1:8" ht="45.75" customHeight="1" x14ac:dyDescent="0.2">
      <c r="A131" s="25" t="s">
        <v>223</v>
      </c>
      <c r="B131" s="20">
        <v>4</v>
      </c>
      <c r="C131" s="20">
        <v>5</v>
      </c>
      <c r="D131" s="21" t="s">
        <v>224</v>
      </c>
      <c r="E131" s="22"/>
      <c r="F131" s="87">
        <f>F132</f>
        <v>15.7</v>
      </c>
      <c r="G131" s="87">
        <f t="shared" ref="G131:H133" si="46">G132</f>
        <v>0</v>
      </c>
      <c r="H131" s="87">
        <f t="shared" si="46"/>
        <v>15.7</v>
      </c>
    </row>
    <row r="132" spans="1:8" ht="30" customHeight="1" x14ac:dyDescent="0.2">
      <c r="A132" s="25" t="s">
        <v>222</v>
      </c>
      <c r="B132" s="20">
        <v>4</v>
      </c>
      <c r="C132" s="20">
        <v>5</v>
      </c>
      <c r="D132" s="21" t="s">
        <v>220</v>
      </c>
      <c r="E132" s="22"/>
      <c r="F132" s="87">
        <f>F133</f>
        <v>15.7</v>
      </c>
      <c r="G132" s="87">
        <f t="shared" si="46"/>
        <v>0</v>
      </c>
      <c r="H132" s="87">
        <f t="shared" si="46"/>
        <v>15.7</v>
      </c>
    </row>
    <row r="133" spans="1:8" ht="23.25" customHeight="1" x14ac:dyDescent="0.2">
      <c r="A133" s="23" t="s">
        <v>75</v>
      </c>
      <c r="B133" s="20">
        <v>4</v>
      </c>
      <c r="C133" s="20">
        <v>5</v>
      </c>
      <c r="D133" s="21" t="s">
        <v>220</v>
      </c>
      <c r="E133" s="22">
        <v>200</v>
      </c>
      <c r="F133" s="87">
        <f>F134</f>
        <v>15.7</v>
      </c>
      <c r="G133" s="87">
        <f t="shared" si="46"/>
        <v>0</v>
      </c>
      <c r="H133" s="87">
        <f t="shared" si="46"/>
        <v>15.7</v>
      </c>
    </row>
    <row r="134" spans="1:8" ht="29.25" customHeight="1" x14ac:dyDescent="0.2">
      <c r="A134" s="23" t="s">
        <v>36</v>
      </c>
      <c r="B134" s="20">
        <v>4</v>
      </c>
      <c r="C134" s="20">
        <v>5</v>
      </c>
      <c r="D134" s="21" t="s">
        <v>220</v>
      </c>
      <c r="E134" s="22">
        <v>240</v>
      </c>
      <c r="F134" s="87">
        <v>15.7</v>
      </c>
      <c r="G134" s="87">
        <f>H134-F134</f>
        <v>0</v>
      </c>
      <c r="H134" s="87">
        <v>15.7</v>
      </c>
    </row>
    <row r="135" spans="1:8" ht="15" customHeight="1" x14ac:dyDescent="0.2">
      <c r="A135" s="24" t="s">
        <v>81</v>
      </c>
      <c r="B135" s="15">
        <v>4</v>
      </c>
      <c r="C135" s="15">
        <v>9</v>
      </c>
      <c r="D135" s="16"/>
      <c r="E135" s="17"/>
      <c r="F135" s="18">
        <f t="shared" ref="F135:H140" si="47">F136</f>
        <v>6854.6</v>
      </c>
      <c r="G135" s="18">
        <f t="shared" si="47"/>
        <v>0</v>
      </c>
      <c r="H135" s="18">
        <f t="shared" si="47"/>
        <v>6854.6</v>
      </c>
    </row>
    <row r="136" spans="1:8" ht="38.25" x14ac:dyDescent="0.2">
      <c r="A136" s="23" t="s">
        <v>194</v>
      </c>
      <c r="B136" s="20">
        <v>4</v>
      </c>
      <c r="C136" s="20">
        <v>9</v>
      </c>
      <c r="D136" s="33">
        <v>8400000000</v>
      </c>
      <c r="E136" s="22"/>
      <c r="F136" s="85">
        <f t="shared" si="47"/>
        <v>6854.6</v>
      </c>
      <c r="G136" s="85">
        <f t="shared" si="47"/>
        <v>0</v>
      </c>
      <c r="H136" s="85">
        <f t="shared" si="47"/>
        <v>6854.6</v>
      </c>
    </row>
    <row r="137" spans="1:8" x14ac:dyDescent="0.2">
      <c r="A137" s="23" t="s">
        <v>79</v>
      </c>
      <c r="B137" s="20">
        <v>4</v>
      </c>
      <c r="C137" s="20">
        <v>9</v>
      </c>
      <c r="D137" s="33">
        <v>8410000000</v>
      </c>
      <c r="E137" s="22"/>
      <c r="F137" s="85">
        <f t="shared" si="47"/>
        <v>6854.6</v>
      </c>
      <c r="G137" s="85">
        <f t="shared" si="47"/>
        <v>0</v>
      </c>
      <c r="H137" s="85">
        <f t="shared" si="47"/>
        <v>6854.6</v>
      </c>
    </row>
    <row r="138" spans="1:8" ht="25.5" x14ac:dyDescent="0.2">
      <c r="A138" s="23" t="s">
        <v>80</v>
      </c>
      <c r="B138" s="20">
        <v>4</v>
      </c>
      <c r="C138" s="20">
        <v>9</v>
      </c>
      <c r="D138" s="33">
        <v>8410100000</v>
      </c>
      <c r="E138" s="22"/>
      <c r="F138" s="85">
        <f t="shared" si="47"/>
        <v>6854.6</v>
      </c>
      <c r="G138" s="85">
        <f t="shared" si="47"/>
        <v>0</v>
      </c>
      <c r="H138" s="85">
        <f t="shared" si="47"/>
        <v>6854.6</v>
      </c>
    </row>
    <row r="139" spans="1:8" ht="30.75" customHeight="1" x14ac:dyDescent="0.2">
      <c r="A139" s="23" t="s">
        <v>55</v>
      </c>
      <c r="B139" s="20">
        <v>4</v>
      </c>
      <c r="C139" s="20">
        <v>9</v>
      </c>
      <c r="D139" s="33">
        <v>8410199990</v>
      </c>
      <c r="E139" s="22"/>
      <c r="F139" s="85">
        <f t="shared" si="47"/>
        <v>6854.6</v>
      </c>
      <c r="G139" s="85">
        <f t="shared" si="47"/>
        <v>0</v>
      </c>
      <c r="H139" s="85">
        <f t="shared" si="47"/>
        <v>6854.6</v>
      </c>
    </row>
    <row r="140" spans="1:8" ht="27" customHeight="1" x14ac:dyDescent="0.2">
      <c r="A140" s="23" t="s">
        <v>75</v>
      </c>
      <c r="B140" s="20">
        <v>4</v>
      </c>
      <c r="C140" s="20">
        <v>9</v>
      </c>
      <c r="D140" s="33">
        <v>8410199990</v>
      </c>
      <c r="E140" s="22">
        <v>200</v>
      </c>
      <c r="F140" s="85">
        <f t="shared" si="47"/>
        <v>6854.6</v>
      </c>
      <c r="G140" s="85">
        <f t="shared" si="47"/>
        <v>0</v>
      </c>
      <c r="H140" s="85">
        <f t="shared" si="47"/>
        <v>6854.6</v>
      </c>
    </row>
    <row r="141" spans="1:8" ht="25.5" x14ac:dyDescent="0.2">
      <c r="A141" s="23" t="s">
        <v>36</v>
      </c>
      <c r="B141" s="20">
        <v>4</v>
      </c>
      <c r="C141" s="20">
        <v>9</v>
      </c>
      <c r="D141" s="33">
        <v>8410199990</v>
      </c>
      <c r="E141" s="22">
        <v>240</v>
      </c>
      <c r="F141" s="85">
        <f>'расходы по структуре 2020 '!G176</f>
        <v>6854.6</v>
      </c>
      <c r="G141" s="86">
        <f>H141-F141</f>
        <v>0</v>
      </c>
      <c r="H141" s="86">
        <f>'расходы по структуре 2020 '!I176</f>
        <v>6854.6</v>
      </c>
    </row>
    <row r="142" spans="1:8" x14ac:dyDescent="0.2">
      <c r="A142" s="14" t="s">
        <v>15</v>
      </c>
      <c r="B142" s="15">
        <v>4</v>
      </c>
      <c r="C142" s="15">
        <v>10</v>
      </c>
      <c r="D142" s="16" t="s">
        <v>34</v>
      </c>
      <c r="E142" s="17" t="s">
        <v>34</v>
      </c>
      <c r="F142" s="18">
        <f>F143</f>
        <v>541.70000000000005</v>
      </c>
      <c r="G142" s="18">
        <f t="shared" ref="G142:H143" si="48">G143</f>
        <v>0</v>
      </c>
      <c r="H142" s="18">
        <f t="shared" si="48"/>
        <v>541.69999999999993</v>
      </c>
    </row>
    <row r="143" spans="1:8" ht="46.5" customHeight="1" x14ac:dyDescent="0.2">
      <c r="A143" s="19" t="s">
        <v>195</v>
      </c>
      <c r="B143" s="20">
        <v>4</v>
      </c>
      <c r="C143" s="20">
        <v>10</v>
      </c>
      <c r="D143" s="21" t="s">
        <v>92</v>
      </c>
      <c r="E143" s="22" t="s">
        <v>34</v>
      </c>
      <c r="F143" s="85">
        <f>F144</f>
        <v>541.70000000000005</v>
      </c>
      <c r="G143" s="85">
        <f t="shared" si="48"/>
        <v>0</v>
      </c>
      <c r="H143" s="85">
        <f t="shared" si="48"/>
        <v>541.69999999999993</v>
      </c>
    </row>
    <row r="144" spans="1:8" ht="38.25" x14ac:dyDescent="0.2">
      <c r="A144" s="19" t="s">
        <v>185</v>
      </c>
      <c r="B144" s="20">
        <v>4</v>
      </c>
      <c r="C144" s="20">
        <v>10</v>
      </c>
      <c r="D144" s="21" t="s">
        <v>115</v>
      </c>
      <c r="E144" s="22" t="s">
        <v>34</v>
      </c>
      <c r="F144" s="85">
        <f t="shared" ref="F144:H146" si="49">F145</f>
        <v>541.70000000000005</v>
      </c>
      <c r="G144" s="85">
        <f t="shared" si="49"/>
        <v>0</v>
      </c>
      <c r="H144" s="85">
        <f t="shared" si="49"/>
        <v>541.69999999999993</v>
      </c>
    </row>
    <row r="145" spans="1:8" x14ac:dyDescent="0.2">
      <c r="A145" s="19" t="s">
        <v>30</v>
      </c>
      <c r="B145" s="20">
        <v>4</v>
      </c>
      <c r="C145" s="20">
        <v>10</v>
      </c>
      <c r="D145" s="21" t="s">
        <v>116</v>
      </c>
      <c r="E145" s="22"/>
      <c r="F145" s="85">
        <f t="shared" si="49"/>
        <v>541.70000000000005</v>
      </c>
      <c r="G145" s="85">
        <f t="shared" si="49"/>
        <v>0</v>
      </c>
      <c r="H145" s="85">
        <f t="shared" si="49"/>
        <v>541.69999999999993</v>
      </c>
    </row>
    <row r="146" spans="1:8" ht="27" customHeight="1" x14ac:dyDescent="0.2">
      <c r="A146" s="23" t="s">
        <v>75</v>
      </c>
      <c r="B146" s="20">
        <v>4</v>
      </c>
      <c r="C146" s="20">
        <v>10</v>
      </c>
      <c r="D146" s="21" t="s">
        <v>116</v>
      </c>
      <c r="E146" s="22" t="s">
        <v>35</v>
      </c>
      <c r="F146" s="85">
        <f t="shared" si="49"/>
        <v>541.70000000000005</v>
      </c>
      <c r="G146" s="85">
        <f t="shared" si="49"/>
        <v>0</v>
      </c>
      <c r="H146" s="85">
        <f t="shared" si="49"/>
        <v>541.69999999999993</v>
      </c>
    </row>
    <row r="147" spans="1:8" ht="25.5" x14ac:dyDescent="0.2">
      <c r="A147" s="23" t="s">
        <v>36</v>
      </c>
      <c r="B147" s="20">
        <v>4</v>
      </c>
      <c r="C147" s="20">
        <v>10</v>
      </c>
      <c r="D147" s="21" t="s">
        <v>116</v>
      </c>
      <c r="E147" s="22" t="s">
        <v>37</v>
      </c>
      <c r="F147" s="85">
        <f>'расходы по структуре 2020 '!G182</f>
        <v>541.70000000000005</v>
      </c>
      <c r="G147" s="86">
        <f>H147-F147</f>
        <v>0</v>
      </c>
      <c r="H147" s="86">
        <f>'расходы по структуре 2020 '!I182</f>
        <v>541.69999999999993</v>
      </c>
    </row>
    <row r="148" spans="1:8" ht="16.5" customHeight="1" x14ac:dyDescent="0.2">
      <c r="A148" s="24" t="s">
        <v>86</v>
      </c>
      <c r="B148" s="15">
        <v>4</v>
      </c>
      <c r="C148" s="15">
        <v>12</v>
      </c>
      <c r="D148" s="16"/>
      <c r="E148" s="17"/>
      <c r="F148" s="18">
        <f t="shared" ref="F148:H152" si="50">F149</f>
        <v>6.7</v>
      </c>
      <c r="G148" s="18">
        <f t="shared" si="50"/>
        <v>0</v>
      </c>
      <c r="H148" s="18">
        <f t="shared" si="50"/>
        <v>6.7</v>
      </c>
    </row>
    <row r="149" spans="1:8" ht="38.25" customHeight="1" x14ac:dyDescent="0.2">
      <c r="A149" s="19" t="s">
        <v>195</v>
      </c>
      <c r="B149" s="20">
        <v>4</v>
      </c>
      <c r="C149" s="20">
        <v>12</v>
      </c>
      <c r="D149" s="21" t="s">
        <v>92</v>
      </c>
      <c r="E149" s="22"/>
      <c r="F149" s="85">
        <f>F150</f>
        <v>6.7</v>
      </c>
      <c r="G149" s="85">
        <f t="shared" si="50"/>
        <v>0</v>
      </c>
      <c r="H149" s="85">
        <f t="shared" si="50"/>
        <v>6.7</v>
      </c>
    </row>
    <row r="150" spans="1:8" ht="37.5" customHeight="1" x14ac:dyDescent="0.2">
      <c r="A150" s="19" t="s">
        <v>187</v>
      </c>
      <c r="B150" s="20">
        <v>4</v>
      </c>
      <c r="C150" s="20">
        <v>12</v>
      </c>
      <c r="D150" s="21" t="s">
        <v>117</v>
      </c>
      <c r="E150" s="22"/>
      <c r="F150" s="85">
        <f>F151</f>
        <v>6.7</v>
      </c>
      <c r="G150" s="85">
        <f t="shared" si="50"/>
        <v>0</v>
      </c>
      <c r="H150" s="85">
        <f t="shared" si="50"/>
        <v>6.7</v>
      </c>
    </row>
    <row r="151" spans="1:8" ht="51" x14ac:dyDescent="0.2">
      <c r="A151" s="23" t="s">
        <v>85</v>
      </c>
      <c r="B151" s="20">
        <v>4</v>
      </c>
      <c r="C151" s="20">
        <v>12</v>
      </c>
      <c r="D151" s="26">
        <v>7700189020</v>
      </c>
      <c r="E151" s="22"/>
      <c r="F151" s="85">
        <f>F152</f>
        <v>6.7</v>
      </c>
      <c r="G151" s="85">
        <f t="shared" si="50"/>
        <v>0</v>
      </c>
      <c r="H151" s="85">
        <f t="shared" si="50"/>
        <v>6.7</v>
      </c>
    </row>
    <row r="152" spans="1:8" ht="11.25" customHeight="1" x14ac:dyDescent="0.2">
      <c r="A152" s="23" t="s">
        <v>50</v>
      </c>
      <c r="B152" s="20">
        <v>4</v>
      </c>
      <c r="C152" s="20">
        <v>12</v>
      </c>
      <c r="D152" s="26">
        <v>7700189020</v>
      </c>
      <c r="E152" s="22">
        <v>500</v>
      </c>
      <c r="F152" s="85">
        <f>F153</f>
        <v>6.7</v>
      </c>
      <c r="G152" s="85">
        <f t="shared" si="50"/>
        <v>0</v>
      </c>
      <c r="H152" s="85">
        <f t="shared" si="50"/>
        <v>6.7</v>
      </c>
    </row>
    <row r="153" spans="1:8" ht="20.25" customHeight="1" x14ac:dyDescent="0.2">
      <c r="A153" s="23" t="s">
        <v>33</v>
      </c>
      <c r="B153" s="20">
        <v>4</v>
      </c>
      <c r="C153" s="20">
        <v>12</v>
      </c>
      <c r="D153" s="26">
        <v>7700189020</v>
      </c>
      <c r="E153" s="22">
        <v>540</v>
      </c>
      <c r="F153" s="85">
        <v>6.7</v>
      </c>
      <c r="G153" s="86">
        <v>0</v>
      </c>
      <c r="H153" s="86">
        <f>'расходы по структуре 2020 '!I188</f>
        <v>6.7</v>
      </c>
    </row>
    <row r="154" spans="1:8" ht="22.5" customHeight="1" x14ac:dyDescent="0.2">
      <c r="A154" s="10" t="s">
        <v>16</v>
      </c>
      <c r="B154" s="11">
        <v>5</v>
      </c>
      <c r="C154" s="11">
        <v>0</v>
      </c>
      <c r="D154" s="12" t="s">
        <v>34</v>
      </c>
      <c r="E154" s="13" t="s">
        <v>34</v>
      </c>
      <c r="F154" s="98">
        <f>F155+F162+F180+F186</f>
        <v>6941.1</v>
      </c>
      <c r="G154" s="98">
        <f t="shared" ref="G154:H154" si="51">G155+G162+G180+G186</f>
        <v>0</v>
      </c>
      <c r="H154" s="98">
        <f t="shared" si="51"/>
        <v>6941.1</v>
      </c>
    </row>
    <row r="155" spans="1:8" ht="24.75" customHeight="1" x14ac:dyDescent="0.2">
      <c r="A155" s="14" t="s">
        <v>31</v>
      </c>
      <c r="B155" s="15">
        <v>5</v>
      </c>
      <c r="C155" s="15">
        <v>1</v>
      </c>
      <c r="D155" s="16" t="s">
        <v>34</v>
      </c>
      <c r="E155" s="17" t="s">
        <v>34</v>
      </c>
      <c r="F155" s="18">
        <f t="shared" ref="F155:H160" si="52">F156</f>
        <v>229.7</v>
      </c>
      <c r="G155" s="18">
        <f t="shared" si="52"/>
        <v>0</v>
      </c>
      <c r="H155" s="18">
        <f t="shared" si="52"/>
        <v>229.7</v>
      </c>
    </row>
    <row r="156" spans="1:8" ht="54" customHeight="1" x14ac:dyDescent="0.2">
      <c r="A156" s="19" t="s">
        <v>196</v>
      </c>
      <c r="B156" s="20">
        <v>5</v>
      </c>
      <c r="C156" s="20">
        <v>1</v>
      </c>
      <c r="D156" s="21" t="s">
        <v>118</v>
      </c>
      <c r="E156" s="22" t="s">
        <v>34</v>
      </c>
      <c r="F156" s="85">
        <f t="shared" si="52"/>
        <v>229.7</v>
      </c>
      <c r="G156" s="85">
        <f t="shared" si="52"/>
        <v>0</v>
      </c>
      <c r="H156" s="85">
        <f t="shared" si="52"/>
        <v>229.7</v>
      </c>
    </row>
    <row r="157" spans="1:8" ht="29.25" customHeight="1" x14ac:dyDescent="0.2">
      <c r="A157" s="19" t="s">
        <v>119</v>
      </c>
      <c r="B157" s="20">
        <v>5</v>
      </c>
      <c r="C157" s="20">
        <v>1</v>
      </c>
      <c r="D157" s="21" t="s">
        <v>120</v>
      </c>
      <c r="E157" s="22" t="s">
        <v>34</v>
      </c>
      <c r="F157" s="85">
        <f t="shared" si="52"/>
        <v>229.7</v>
      </c>
      <c r="G157" s="85">
        <f t="shared" si="52"/>
        <v>0</v>
      </c>
      <c r="H157" s="85">
        <f t="shared" si="52"/>
        <v>229.7</v>
      </c>
    </row>
    <row r="158" spans="1:8" ht="31.5" customHeight="1" x14ac:dyDescent="0.2">
      <c r="A158" s="19" t="s">
        <v>60</v>
      </c>
      <c r="B158" s="20">
        <v>5</v>
      </c>
      <c r="C158" s="20">
        <v>1</v>
      </c>
      <c r="D158" s="21" t="s">
        <v>121</v>
      </c>
      <c r="E158" s="22"/>
      <c r="F158" s="85">
        <f>F159</f>
        <v>229.7</v>
      </c>
      <c r="G158" s="85">
        <f t="shared" si="52"/>
        <v>0</v>
      </c>
      <c r="H158" s="85">
        <f t="shared" si="52"/>
        <v>229.7</v>
      </c>
    </row>
    <row r="159" spans="1:8" ht="26.25" customHeight="1" x14ac:dyDescent="0.2">
      <c r="A159" s="19" t="s">
        <v>55</v>
      </c>
      <c r="B159" s="20">
        <v>5</v>
      </c>
      <c r="C159" s="20">
        <v>1</v>
      </c>
      <c r="D159" s="21" t="s">
        <v>143</v>
      </c>
      <c r="E159" s="22"/>
      <c r="F159" s="85">
        <f t="shared" si="52"/>
        <v>229.7</v>
      </c>
      <c r="G159" s="85">
        <f t="shared" si="52"/>
        <v>0</v>
      </c>
      <c r="H159" s="85">
        <f t="shared" si="52"/>
        <v>229.7</v>
      </c>
    </row>
    <row r="160" spans="1:8" ht="22.5" customHeight="1" x14ac:dyDescent="0.2">
      <c r="A160" s="23" t="s">
        <v>75</v>
      </c>
      <c r="B160" s="20">
        <v>5</v>
      </c>
      <c r="C160" s="20">
        <v>1</v>
      </c>
      <c r="D160" s="21" t="s">
        <v>143</v>
      </c>
      <c r="E160" s="22" t="s">
        <v>35</v>
      </c>
      <c r="F160" s="85">
        <f t="shared" si="52"/>
        <v>229.7</v>
      </c>
      <c r="G160" s="85">
        <f t="shared" si="52"/>
        <v>0</v>
      </c>
      <c r="H160" s="85">
        <f t="shared" si="52"/>
        <v>229.7</v>
      </c>
    </row>
    <row r="161" spans="1:8" ht="27" customHeight="1" x14ac:dyDescent="0.2">
      <c r="A161" s="23" t="s">
        <v>36</v>
      </c>
      <c r="B161" s="20">
        <v>5</v>
      </c>
      <c r="C161" s="20">
        <v>1</v>
      </c>
      <c r="D161" s="21" t="s">
        <v>143</v>
      </c>
      <c r="E161" s="22" t="s">
        <v>37</v>
      </c>
      <c r="F161" s="85">
        <f>'расходы по структуре 2020 '!G197</f>
        <v>229.7</v>
      </c>
      <c r="G161" s="86">
        <f>H161-F161</f>
        <v>0</v>
      </c>
      <c r="H161" s="86">
        <f>'расходы по структуре 2020 '!I197</f>
        <v>229.7</v>
      </c>
    </row>
    <row r="162" spans="1:8" ht="22.5" customHeight="1" x14ac:dyDescent="0.2">
      <c r="A162" s="14" t="s">
        <v>21</v>
      </c>
      <c r="B162" s="15">
        <v>5</v>
      </c>
      <c r="C162" s="15">
        <v>2</v>
      </c>
      <c r="D162" s="16" t="s">
        <v>34</v>
      </c>
      <c r="E162" s="17" t="s">
        <v>34</v>
      </c>
      <c r="F162" s="18">
        <f>F163</f>
        <v>5670.6</v>
      </c>
      <c r="G162" s="18">
        <f>H162-F162</f>
        <v>0</v>
      </c>
      <c r="H162" s="18">
        <f t="shared" ref="H162" si="53">H163</f>
        <v>5670.6</v>
      </c>
    </row>
    <row r="163" spans="1:8" ht="54.75" customHeight="1" x14ac:dyDescent="0.2">
      <c r="A163" s="19" t="s">
        <v>196</v>
      </c>
      <c r="B163" s="20">
        <v>5</v>
      </c>
      <c r="C163" s="20">
        <v>2</v>
      </c>
      <c r="D163" s="21" t="s">
        <v>118</v>
      </c>
      <c r="E163" s="22" t="s">
        <v>34</v>
      </c>
      <c r="F163" s="85">
        <f>F164+F175</f>
        <v>5670.6</v>
      </c>
      <c r="G163" s="85">
        <f t="shared" ref="G163:G232" si="54">H163-F163</f>
        <v>0</v>
      </c>
      <c r="H163" s="85">
        <f t="shared" ref="H163" si="55">H164+H175</f>
        <v>5670.6</v>
      </c>
    </row>
    <row r="164" spans="1:8" ht="25.5" x14ac:dyDescent="0.2">
      <c r="A164" s="19" t="s">
        <v>48</v>
      </c>
      <c r="B164" s="20">
        <v>5</v>
      </c>
      <c r="C164" s="20">
        <v>2</v>
      </c>
      <c r="D164" s="21" t="s">
        <v>122</v>
      </c>
      <c r="E164" s="22" t="s">
        <v>34</v>
      </c>
      <c r="F164" s="85">
        <f>F165</f>
        <v>5547.6</v>
      </c>
      <c r="G164" s="85">
        <f t="shared" si="54"/>
        <v>0</v>
      </c>
      <c r="H164" s="85">
        <f t="shared" ref="H164" si="56">H165</f>
        <v>5547.6</v>
      </c>
    </row>
    <row r="165" spans="1:8" ht="27" customHeight="1" x14ac:dyDescent="0.2">
      <c r="A165" s="19" t="s">
        <v>186</v>
      </c>
      <c r="B165" s="20">
        <v>5</v>
      </c>
      <c r="C165" s="20">
        <v>2</v>
      </c>
      <c r="D165" s="21" t="s">
        <v>123</v>
      </c>
      <c r="E165" s="22" t="s">
        <v>34</v>
      </c>
      <c r="F165" s="85">
        <f>F166+F172+F169</f>
        <v>5547.6</v>
      </c>
      <c r="G165" s="85">
        <f t="shared" si="54"/>
        <v>0</v>
      </c>
      <c r="H165" s="85">
        <f t="shared" ref="H165" si="57">H166+H172+H169</f>
        <v>5547.6</v>
      </c>
    </row>
    <row r="166" spans="1:8" ht="67.5" customHeight="1" x14ac:dyDescent="0.2">
      <c r="A166" s="19" t="s">
        <v>125</v>
      </c>
      <c r="B166" s="20">
        <v>5</v>
      </c>
      <c r="C166" s="20">
        <v>2</v>
      </c>
      <c r="D166" s="21" t="s">
        <v>159</v>
      </c>
      <c r="E166" s="22"/>
      <c r="F166" s="85">
        <f>F167</f>
        <v>4974.6000000000004</v>
      </c>
      <c r="G166" s="85">
        <f t="shared" si="54"/>
        <v>0</v>
      </c>
      <c r="H166" s="85">
        <f t="shared" ref="H166:H167" si="58">H167</f>
        <v>4974.6000000000004</v>
      </c>
    </row>
    <row r="167" spans="1:8" ht="30" customHeight="1" x14ac:dyDescent="0.2">
      <c r="A167" s="23" t="s">
        <v>75</v>
      </c>
      <c r="B167" s="20">
        <v>5</v>
      </c>
      <c r="C167" s="20">
        <v>2</v>
      </c>
      <c r="D167" s="21" t="s">
        <v>159</v>
      </c>
      <c r="E167" s="22" t="s">
        <v>35</v>
      </c>
      <c r="F167" s="85">
        <f>F168</f>
        <v>4974.6000000000004</v>
      </c>
      <c r="G167" s="85">
        <f t="shared" si="54"/>
        <v>0</v>
      </c>
      <c r="H167" s="85">
        <f t="shared" si="58"/>
        <v>4974.6000000000004</v>
      </c>
    </row>
    <row r="168" spans="1:8" ht="30.75" customHeight="1" x14ac:dyDescent="0.2">
      <c r="A168" s="23" t="s">
        <v>36</v>
      </c>
      <c r="B168" s="20">
        <v>5</v>
      </c>
      <c r="C168" s="20">
        <v>2</v>
      </c>
      <c r="D168" s="21" t="s">
        <v>159</v>
      </c>
      <c r="E168" s="22" t="s">
        <v>37</v>
      </c>
      <c r="F168" s="85">
        <v>4974.6000000000004</v>
      </c>
      <c r="G168" s="85">
        <f t="shared" si="54"/>
        <v>0</v>
      </c>
      <c r="H168" s="86">
        <f>'расходы по структуре 2020 '!I205</f>
        <v>4974.6000000000004</v>
      </c>
    </row>
    <row r="169" spans="1:8" ht="30" customHeight="1" x14ac:dyDescent="0.2">
      <c r="A169" s="23" t="s">
        <v>55</v>
      </c>
      <c r="B169" s="20">
        <v>5</v>
      </c>
      <c r="C169" s="20">
        <v>2</v>
      </c>
      <c r="D169" s="21" t="s">
        <v>171</v>
      </c>
      <c r="E169" s="22"/>
      <c r="F169" s="85">
        <f>F170</f>
        <v>20.3</v>
      </c>
      <c r="G169" s="85">
        <f t="shared" si="54"/>
        <v>0</v>
      </c>
      <c r="H169" s="85">
        <f t="shared" ref="H169:H170" si="59">H170</f>
        <v>20.3</v>
      </c>
    </row>
    <row r="170" spans="1:8" ht="30" customHeight="1" x14ac:dyDescent="0.2">
      <c r="A170" s="23" t="s">
        <v>75</v>
      </c>
      <c r="B170" s="20">
        <v>5</v>
      </c>
      <c r="C170" s="20">
        <v>2</v>
      </c>
      <c r="D170" s="21" t="s">
        <v>171</v>
      </c>
      <c r="E170" s="22">
        <v>200</v>
      </c>
      <c r="F170" s="85">
        <f>F171</f>
        <v>20.3</v>
      </c>
      <c r="G170" s="85">
        <f t="shared" si="54"/>
        <v>0</v>
      </c>
      <c r="H170" s="85">
        <f t="shared" si="59"/>
        <v>20.3</v>
      </c>
    </row>
    <row r="171" spans="1:8" ht="27.75" customHeight="1" x14ac:dyDescent="0.2">
      <c r="A171" s="23" t="s">
        <v>36</v>
      </c>
      <c r="B171" s="20">
        <v>5</v>
      </c>
      <c r="C171" s="20">
        <v>2</v>
      </c>
      <c r="D171" s="21" t="s">
        <v>171</v>
      </c>
      <c r="E171" s="22">
        <v>240</v>
      </c>
      <c r="F171" s="85">
        <f>'расходы по структуре 2020 '!G208</f>
        <v>20.3</v>
      </c>
      <c r="G171" s="85">
        <f t="shared" si="54"/>
        <v>0</v>
      </c>
      <c r="H171" s="86">
        <f>'расходы по структуре 2020 '!I208</f>
        <v>20.3</v>
      </c>
    </row>
    <row r="172" spans="1:8" ht="68.25" customHeight="1" x14ac:dyDescent="0.2">
      <c r="A172" s="23" t="s">
        <v>228</v>
      </c>
      <c r="B172" s="20">
        <v>5</v>
      </c>
      <c r="C172" s="20">
        <v>2</v>
      </c>
      <c r="D172" s="21" t="s">
        <v>160</v>
      </c>
      <c r="E172" s="22"/>
      <c r="F172" s="85">
        <f>F173</f>
        <v>552.70000000000005</v>
      </c>
      <c r="G172" s="85">
        <f t="shared" si="54"/>
        <v>0</v>
      </c>
      <c r="H172" s="85">
        <f t="shared" ref="H172:H173" si="60">H173</f>
        <v>552.70000000000005</v>
      </c>
    </row>
    <row r="173" spans="1:8" ht="30" customHeight="1" x14ac:dyDescent="0.2">
      <c r="A173" s="23" t="s">
        <v>75</v>
      </c>
      <c r="B173" s="20">
        <v>5</v>
      </c>
      <c r="C173" s="20">
        <v>2</v>
      </c>
      <c r="D173" s="21" t="s">
        <v>160</v>
      </c>
      <c r="E173" s="22">
        <v>200</v>
      </c>
      <c r="F173" s="85">
        <f>F174</f>
        <v>552.70000000000005</v>
      </c>
      <c r="G173" s="85">
        <f t="shared" si="54"/>
        <v>0</v>
      </c>
      <c r="H173" s="85">
        <f t="shared" si="60"/>
        <v>552.70000000000005</v>
      </c>
    </row>
    <row r="174" spans="1:8" ht="30" customHeight="1" x14ac:dyDescent="0.2">
      <c r="A174" s="23" t="s">
        <v>36</v>
      </c>
      <c r="B174" s="20">
        <v>5</v>
      </c>
      <c r="C174" s="20">
        <v>2</v>
      </c>
      <c r="D174" s="21" t="s">
        <v>160</v>
      </c>
      <c r="E174" s="22">
        <v>240</v>
      </c>
      <c r="F174" s="85">
        <v>552.70000000000005</v>
      </c>
      <c r="G174" s="85">
        <f t="shared" si="54"/>
        <v>0</v>
      </c>
      <c r="H174" s="86">
        <f>'расходы по структуре 2020 '!I212</f>
        <v>552.70000000000005</v>
      </c>
    </row>
    <row r="175" spans="1:8" ht="30" customHeight="1" x14ac:dyDescent="0.2">
      <c r="A175" s="23" t="s">
        <v>207</v>
      </c>
      <c r="B175" s="20">
        <v>5</v>
      </c>
      <c r="C175" s="20">
        <v>2</v>
      </c>
      <c r="D175" s="21" t="s">
        <v>206</v>
      </c>
      <c r="E175" s="22"/>
      <c r="F175" s="86">
        <f>F176</f>
        <v>123</v>
      </c>
      <c r="G175" s="85">
        <f t="shared" si="54"/>
        <v>0</v>
      </c>
      <c r="H175" s="86">
        <f t="shared" ref="H175:H178" si="61">H176</f>
        <v>123</v>
      </c>
    </row>
    <row r="176" spans="1:8" ht="30" customHeight="1" x14ac:dyDescent="0.2">
      <c r="A176" s="23" t="s">
        <v>208</v>
      </c>
      <c r="B176" s="20">
        <v>5</v>
      </c>
      <c r="C176" s="20">
        <v>2</v>
      </c>
      <c r="D176" s="21" t="s">
        <v>205</v>
      </c>
      <c r="E176" s="22"/>
      <c r="F176" s="86">
        <f>F177</f>
        <v>123</v>
      </c>
      <c r="G176" s="85">
        <f t="shared" si="54"/>
        <v>0</v>
      </c>
      <c r="H176" s="86">
        <f t="shared" si="61"/>
        <v>123</v>
      </c>
    </row>
    <row r="177" spans="1:8" ht="30" customHeight="1" x14ac:dyDescent="0.2">
      <c r="A177" s="23" t="s">
        <v>55</v>
      </c>
      <c r="B177" s="20">
        <v>5</v>
      </c>
      <c r="C177" s="20">
        <v>2</v>
      </c>
      <c r="D177" s="21" t="s">
        <v>204</v>
      </c>
      <c r="E177" s="22"/>
      <c r="F177" s="86">
        <f>F178</f>
        <v>123</v>
      </c>
      <c r="G177" s="85">
        <f t="shared" si="54"/>
        <v>0</v>
      </c>
      <c r="H177" s="86">
        <f t="shared" si="61"/>
        <v>123</v>
      </c>
    </row>
    <row r="178" spans="1:8" ht="30" customHeight="1" x14ac:dyDescent="0.2">
      <c r="A178" s="23" t="s">
        <v>75</v>
      </c>
      <c r="B178" s="20">
        <v>5</v>
      </c>
      <c r="C178" s="20">
        <v>2</v>
      </c>
      <c r="D178" s="21" t="s">
        <v>204</v>
      </c>
      <c r="E178" s="22">
        <v>200</v>
      </c>
      <c r="F178" s="86">
        <f>F179</f>
        <v>123</v>
      </c>
      <c r="G178" s="85">
        <f t="shared" si="54"/>
        <v>0</v>
      </c>
      <c r="H178" s="86">
        <f t="shared" si="61"/>
        <v>123</v>
      </c>
    </row>
    <row r="179" spans="1:8" ht="30" customHeight="1" x14ac:dyDescent="0.2">
      <c r="A179" s="23" t="s">
        <v>36</v>
      </c>
      <c r="B179" s="20">
        <v>5</v>
      </c>
      <c r="C179" s="20">
        <v>2</v>
      </c>
      <c r="D179" s="21" t="s">
        <v>204</v>
      </c>
      <c r="E179" s="22">
        <v>240</v>
      </c>
      <c r="F179" s="86">
        <f>'расходы по структуре 2020 '!G218</f>
        <v>123</v>
      </c>
      <c r="G179" s="85">
        <f t="shared" si="54"/>
        <v>0</v>
      </c>
      <c r="H179" s="86">
        <f>'расходы по структуре 2020 '!I218</f>
        <v>123</v>
      </c>
    </row>
    <row r="180" spans="1:8" ht="30" customHeight="1" x14ac:dyDescent="0.2">
      <c r="A180" s="14" t="s">
        <v>17</v>
      </c>
      <c r="B180" s="15">
        <v>5</v>
      </c>
      <c r="C180" s="15">
        <v>3</v>
      </c>
      <c r="D180" s="16" t="s">
        <v>34</v>
      </c>
      <c r="E180" s="17" t="s">
        <v>34</v>
      </c>
      <c r="F180" s="18">
        <f>F181</f>
        <v>540.79999999999995</v>
      </c>
      <c r="G180" s="18">
        <f t="shared" si="54"/>
        <v>0</v>
      </c>
      <c r="H180" s="18">
        <f t="shared" ref="H180:H184" si="62">H181</f>
        <v>540.79999999999995</v>
      </c>
    </row>
    <row r="181" spans="1:8" ht="30" customHeight="1" x14ac:dyDescent="0.2">
      <c r="A181" s="19" t="s">
        <v>197</v>
      </c>
      <c r="B181" s="20">
        <v>5</v>
      </c>
      <c r="C181" s="20">
        <v>3</v>
      </c>
      <c r="D181" s="21" t="s">
        <v>126</v>
      </c>
      <c r="E181" s="22" t="s">
        <v>34</v>
      </c>
      <c r="F181" s="85">
        <f>F182</f>
        <v>540.79999999999995</v>
      </c>
      <c r="G181" s="85">
        <f t="shared" si="54"/>
        <v>0</v>
      </c>
      <c r="H181" s="85">
        <f t="shared" si="62"/>
        <v>540.79999999999995</v>
      </c>
    </row>
    <row r="182" spans="1:8" ht="36.75" customHeight="1" x14ac:dyDescent="0.2">
      <c r="A182" s="23" t="s">
        <v>77</v>
      </c>
      <c r="B182" s="20">
        <v>5</v>
      </c>
      <c r="C182" s="20">
        <v>3</v>
      </c>
      <c r="D182" s="21" t="s">
        <v>127</v>
      </c>
      <c r="E182" s="22"/>
      <c r="F182" s="85">
        <f>F183</f>
        <v>540.79999999999995</v>
      </c>
      <c r="G182" s="85">
        <f t="shared" si="54"/>
        <v>0</v>
      </c>
      <c r="H182" s="85">
        <f t="shared" si="62"/>
        <v>540.79999999999995</v>
      </c>
    </row>
    <row r="183" spans="1:8" ht="30" customHeight="1" x14ac:dyDescent="0.2">
      <c r="A183" s="23" t="s">
        <v>55</v>
      </c>
      <c r="B183" s="20">
        <v>5</v>
      </c>
      <c r="C183" s="20">
        <v>3</v>
      </c>
      <c r="D183" s="21" t="s">
        <v>128</v>
      </c>
      <c r="E183" s="22"/>
      <c r="F183" s="85">
        <f>F184</f>
        <v>540.79999999999995</v>
      </c>
      <c r="G183" s="85">
        <f t="shared" si="54"/>
        <v>0</v>
      </c>
      <c r="H183" s="85">
        <f t="shared" si="62"/>
        <v>540.79999999999995</v>
      </c>
    </row>
    <row r="184" spans="1:8" ht="28.5" customHeight="1" x14ac:dyDescent="0.2">
      <c r="A184" s="23" t="s">
        <v>75</v>
      </c>
      <c r="B184" s="20">
        <v>5</v>
      </c>
      <c r="C184" s="20">
        <v>3</v>
      </c>
      <c r="D184" s="21" t="s">
        <v>128</v>
      </c>
      <c r="E184" s="22" t="s">
        <v>35</v>
      </c>
      <c r="F184" s="85">
        <f>F185</f>
        <v>540.79999999999995</v>
      </c>
      <c r="G184" s="85">
        <f t="shared" si="54"/>
        <v>0</v>
      </c>
      <c r="H184" s="85">
        <f t="shared" si="62"/>
        <v>540.79999999999995</v>
      </c>
    </row>
    <row r="185" spans="1:8" ht="26.25" customHeight="1" x14ac:dyDescent="0.2">
      <c r="A185" s="23" t="s">
        <v>36</v>
      </c>
      <c r="B185" s="20">
        <v>5</v>
      </c>
      <c r="C185" s="20">
        <v>3</v>
      </c>
      <c r="D185" s="21" t="s">
        <v>128</v>
      </c>
      <c r="E185" s="22" t="s">
        <v>37</v>
      </c>
      <c r="F185" s="85">
        <f>'расходы по структуре 2020 '!G225</f>
        <v>540.79999999999995</v>
      </c>
      <c r="G185" s="85">
        <f t="shared" si="54"/>
        <v>0</v>
      </c>
      <c r="H185" s="86">
        <f>'расходы по структуре 2020 '!I225</f>
        <v>540.79999999999995</v>
      </c>
    </row>
    <row r="186" spans="1:8" ht="26.25" customHeight="1" x14ac:dyDescent="0.2">
      <c r="A186" s="24" t="s">
        <v>231</v>
      </c>
      <c r="B186" s="15">
        <v>5</v>
      </c>
      <c r="C186" s="15">
        <v>5</v>
      </c>
      <c r="D186" s="16"/>
      <c r="E186" s="17"/>
      <c r="F186" s="18">
        <f t="shared" ref="F186:H190" si="63">F187</f>
        <v>500</v>
      </c>
      <c r="G186" s="18">
        <f t="shared" si="63"/>
        <v>0</v>
      </c>
      <c r="H186" s="18">
        <f t="shared" si="63"/>
        <v>500</v>
      </c>
    </row>
    <row r="187" spans="1:8" ht="35.25" customHeight="1" x14ac:dyDescent="0.2">
      <c r="A187" s="23" t="s">
        <v>232</v>
      </c>
      <c r="B187" s="117">
        <v>5</v>
      </c>
      <c r="C187" s="117">
        <v>5</v>
      </c>
      <c r="D187" s="118" t="s">
        <v>102</v>
      </c>
      <c r="E187" s="119"/>
      <c r="F187" s="85">
        <f t="shared" si="63"/>
        <v>500</v>
      </c>
      <c r="G187" s="85">
        <f t="shared" si="63"/>
        <v>0</v>
      </c>
      <c r="H187" s="85">
        <f t="shared" si="63"/>
        <v>500</v>
      </c>
    </row>
    <row r="188" spans="1:8" ht="45" customHeight="1" x14ac:dyDescent="0.2">
      <c r="A188" s="23" t="s">
        <v>74</v>
      </c>
      <c r="B188" s="20">
        <v>5</v>
      </c>
      <c r="C188" s="20">
        <v>5</v>
      </c>
      <c r="D188" s="21" t="s">
        <v>103</v>
      </c>
      <c r="E188" s="22"/>
      <c r="F188" s="85">
        <f t="shared" si="63"/>
        <v>500</v>
      </c>
      <c r="G188" s="85">
        <f t="shared" si="63"/>
        <v>0</v>
      </c>
      <c r="H188" s="85">
        <f t="shared" si="63"/>
        <v>500</v>
      </c>
    </row>
    <row r="189" spans="1:8" ht="10.5" customHeight="1" x14ac:dyDescent="0.2">
      <c r="A189" s="7" t="s">
        <v>233</v>
      </c>
      <c r="B189" s="20">
        <v>5</v>
      </c>
      <c r="C189" s="20">
        <v>5</v>
      </c>
      <c r="D189" s="21" t="s">
        <v>234</v>
      </c>
      <c r="E189" s="22"/>
      <c r="F189" s="85">
        <f t="shared" si="63"/>
        <v>500</v>
      </c>
      <c r="G189" s="85">
        <f t="shared" si="63"/>
        <v>0</v>
      </c>
      <c r="H189" s="85">
        <f t="shared" si="63"/>
        <v>500</v>
      </c>
    </row>
    <row r="190" spans="1:8" ht="15" customHeight="1" x14ac:dyDescent="0.2">
      <c r="A190" s="23" t="s">
        <v>44</v>
      </c>
      <c r="B190" s="20">
        <v>5</v>
      </c>
      <c r="C190" s="20">
        <v>5</v>
      </c>
      <c r="D190" s="21" t="s">
        <v>234</v>
      </c>
      <c r="E190" s="22">
        <v>800</v>
      </c>
      <c r="F190" s="85">
        <f t="shared" si="63"/>
        <v>500</v>
      </c>
      <c r="G190" s="85">
        <f t="shared" si="63"/>
        <v>0</v>
      </c>
      <c r="H190" s="85">
        <f t="shared" si="63"/>
        <v>500</v>
      </c>
    </row>
    <row r="191" spans="1:8" ht="39" customHeight="1" x14ac:dyDescent="0.2">
      <c r="A191" s="138" t="s">
        <v>237</v>
      </c>
      <c r="B191" s="20">
        <v>5</v>
      </c>
      <c r="C191" s="20">
        <v>5</v>
      </c>
      <c r="D191" s="21" t="s">
        <v>234</v>
      </c>
      <c r="E191" s="22">
        <v>810</v>
      </c>
      <c r="F191" s="85">
        <v>500</v>
      </c>
      <c r="G191" s="85">
        <v>0</v>
      </c>
      <c r="H191" s="85">
        <v>500</v>
      </c>
    </row>
    <row r="192" spans="1:8" ht="22.5" customHeight="1" x14ac:dyDescent="0.2">
      <c r="A192" s="34" t="s">
        <v>172</v>
      </c>
      <c r="B192" s="11">
        <v>6</v>
      </c>
      <c r="C192" s="11"/>
      <c r="D192" s="12"/>
      <c r="E192" s="13"/>
      <c r="F192" s="98">
        <f t="shared" ref="F192:H197" si="64">F193</f>
        <v>299.488</v>
      </c>
      <c r="G192" s="98">
        <f t="shared" si="54"/>
        <v>0</v>
      </c>
      <c r="H192" s="98">
        <f t="shared" si="64"/>
        <v>299.488</v>
      </c>
    </row>
    <row r="193" spans="1:8" ht="26.25" customHeight="1" x14ac:dyDescent="0.2">
      <c r="A193" s="24" t="s">
        <v>173</v>
      </c>
      <c r="B193" s="15">
        <v>6</v>
      </c>
      <c r="C193" s="15">
        <v>5</v>
      </c>
      <c r="D193" s="16"/>
      <c r="E193" s="17"/>
      <c r="F193" s="18">
        <f>F194</f>
        <v>299.488</v>
      </c>
      <c r="G193" s="18">
        <f t="shared" si="54"/>
        <v>0</v>
      </c>
      <c r="H193" s="18">
        <f t="shared" si="64"/>
        <v>299.488</v>
      </c>
    </row>
    <row r="194" spans="1:8" ht="42" customHeight="1" x14ac:dyDescent="0.2">
      <c r="A194" s="25" t="s">
        <v>191</v>
      </c>
      <c r="B194" s="20">
        <v>6</v>
      </c>
      <c r="C194" s="20">
        <v>5</v>
      </c>
      <c r="D194" s="21" t="s">
        <v>165</v>
      </c>
      <c r="E194" s="22"/>
      <c r="F194" s="85">
        <f>F195</f>
        <v>299.488</v>
      </c>
      <c r="G194" s="85">
        <f t="shared" si="54"/>
        <v>0</v>
      </c>
      <c r="H194" s="85">
        <f t="shared" si="64"/>
        <v>299.488</v>
      </c>
    </row>
    <row r="195" spans="1:8" ht="39" customHeight="1" x14ac:dyDescent="0.2">
      <c r="A195" s="25" t="s">
        <v>211</v>
      </c>
      <c r="B195" s="20">
        <v>6</v>
      </c>
      <c r="C195" s="20">
        <v>5</v>
      </c>
      <c r="D195" s="21" t="s">
        <v>212</v>
      </c>
      <c r="E195" s="22"/>
      <c r="F195" s="85">
        <f>F196+F199</f>
        <v>299.488</v>
      </c>
      <c r="G195" s="85">
        <f t="shared" si="54"/>
        <v>0</v>
      </c>
      <c r="H195" s="85">
        <f t="shared" ref="H195" si="65">H196+H199</f>
        <v>299.488</v>
      </c>
    </row>
    <row r="196" spans="1:8" ht="53.25" customHeight="1" x14ac:dyDescent="0.2">
      <c r="A196" s="25" t="s">
        <v>210</v>
      </c>
      <c r="B196" s="20">
        <v>6</v>
      </c>
      <c r="C196" s="20">
        <v>5</v>
      </c>
      <c r="D196" s="21" t="s">
        <v>167</v>
      </c>
      <c r="E196" s="22"/>
      <c r="F196" s="85">
        <f t="shared" si="64"/>
        <v>1.488</v>
      </c>
      <c r="G196" s="85">
        <f t="shared" si="54"/>
        <v>0</v>
      </c>
      <c r="H196" s="85">
        <f t="shared" si="64"/>
        <v>1.488</v>
      </c>
    </row>
    <row r="197" spans="1:8" ht="30" customHeight="1" x14ac:dyDescent="0.2">
      <c r="A197" s="23" t="s">
        <v>75</v>
      </c>
      <c r="B197" s="20">
        <v>6</v>
      </c>
      <c r="C197" s="20">
        <v>5</v>
      </c>
      <c r="D197" s="21" t="s">
        <v>167</v>
      </c>
      <c r="E197" s="22">
        <v>200</v>
      </c>
      <c r="F197" s="85">
        <f t="shared" si="64"/>
        <v>1.488</v>
      </c>
      <c r="G197" s="85">
        <f t="shared" si="54"/>
        <v>0</v>
      </c>
      <c r="H197" s="85">
        <f t="shared" si="64"/>
        <v>1.488</v>
      </c>
    </row>
    <row r="198" spans="1:8" ht="26.25" customHeight="1" x14ac:dyDescent="0.2">
      <c r="A198" s="23" t="s">
        <v>36</v>
      </c>
      <c r="B198" s="20">
        <v>6</v>
      </c>
      <c r="C198" s="20">
        <v>5</v>
      </c>
      <c r="D198" s="21" t="s">
        <v>167</v>
      </c>
      <c r="E198" s="22">
        <v>240</v>
      </c>
      <c r="F198" s="85">
        <f>'расходы по структуре 2020 '!G240</f>
        <v>1.488</v>
      </c>
      <c r="G198" s="85">
        <f t="shared" si="54"/>
        <v>0</v>
      </c>
      <c r="H198" s="86">
        <f>'расходы по структуре 2020 '!I240</f>
        <v>1.488</v>
      </c>
    </row>
    <row r="199" spans="1:8" ht="26.25" customHeight="1" x14ac:dyDescent="0.2">
      <c r="A199" s="23" t="s">
        <v>55</v>
      </c>
      <c r="B199" s="20">
        <v>6</v>
      </c>
      <c r="C199" s="20">
        <v>5</v>
      </c>
      <c r="D199" s="21" t="s">
        <v>209</v>
      </c>
      <c r="E199" s="22"/>
      <c r="F199" s="85">
        <f>F200</f>
        <v>298</v>
      </c>
      <c r="G199" s="85">
        <f t="shared" si="54"/>
        <v>0</v>
      </c>
      <c r="H199" s="85">
        <f t="shared" ref="H199" si="66">H200</f>
        <v>298</v>
      </c>
    </row>
    <row r="200" spans="1:8" ht="26.25" customHeight="1" x14ac:dyDescent="0.2">
      <c r="A200" s="23" t="s">
        <v>75</v>
      </c>
      <c r="B200" s="20">
        <v>6</v>
      </c>
      <c r="C200" s="20">
        <v>5</v>
      </c>
      <c r="D200" s="21" t="s">
        <v>209</v>
      </c>
      <c r="E200" s="22">
        <v>200</v>
      </c>
      <c r="F200" s="85">
        <f>F201</f>
        <v>298</v>
      </c>
      <c r="G200" s="85">
        <f t="shared" si="54"/>
        <v>0</v>
      </c>
      <c r="H200" s="85">
        <f t="shared" ref="H200" si="67">H201</f>
        <v>298</v>
      </c>
    </row>
    <row r="201" spans="1:8" ht="26.25" customHeight="1" x14ac:dyDescent="0.2">
      <c r="A201" s="23" t="s">
        <v>36</v>
      </c>
      <c r="B201" s="20">
        <v>6</v>
      </c>
      <c r="C201" s="20">
        <v>5</v>
      </c>
      <c r="D201" s="21" t="s">
        <v>209</v>
      </c>
      <c r="E201" s="22">
        <v>240</v>
      </c>
      <c r="F201" s="85">
        <v>298</v>
      </c>
      <c r="G201" s="85">
        <f t="shared" si="54"/>
        <v>0</v>
      </c>
      <c r="H201" s="85">
        <f>'расходы по структуре 2020 '!I244</f>
        <v>298</v>
      </c>
    </row>
    <row r="202" spans="1:8" ht="16.5" customHeight="1" x14ac:dyDescent="0.2">
      <c r="A202" s="10" t="s">
        <v>23</v>
      </c>
      <c r="B202" s="11">
        <v>8</v>
      </c>
      <c r="C202" s="11">
        <v>0</v>
      </c>
      <c r="D202" s="12" t="s">
        <v>34</v>
      </c>
      <c r="E202" s="13" t="s">
        <v>34</v>
      </c>
      <c r="F202" s="98">
        <f>F203</f>
        <v>1259.9000000000001</v>
      </c>
      <c r="G202" s="98">
        <f t="shared" si="54"/>
        <v>1.5</v>
      </c>
      <c r="H202" s="98">
        <f t="shared" ref="H202:H203" si="68">H203</f>
        <v>1261.4000000000001</v>
      </c>
    </row>
    <row r="203" spans="1:8" ht="13.5" customHeight="1" x14ac:dyDescent="0.2">
      <c r="A203" s="14" t="s">
        <v>18</v>
      </c>
      <c r="B203" s="15">
        <v>8</v>
      </c>
      <c r="C203" s="15">
        <v>1</v>
      </c>
      <c r="D203" s="16" t="s">
        <v>34</v>
      </c>
      <c r="E203" s="17" t="s">
        <v>34</v>
      </c>
      <c r="F203" s="18">
        <f>F204</f>
        <v>1259.9000000000001</v>
      </c>
      <c r="G203" s="18">
        <f t="shared" si="54"/>
        <v>1.5</v>
      </c>
      <c r="H203" s="18">
        <f t="shared" si="68"/>
        <v>1261.4000000000001</v>
      </c>
    </row>
    <row r="204" spans="1:8" ht="46.5" customHeight="1" x14ac:dyDescent="0.2">
      <c r="A204" s="19" t="s">
        <v>198</v>
      </c>
      <c r="B204" s="20">
        <v>8</v>
      </c>
      <c r="C204" s="20">
        <v>1</v>
      </c>
      <c r="D204" s="21" t="s">
        <v>129</v>
      </c>
      <c r="E204" s="22" t="s">
        <v>34</v>
      </c>
      <c r="F204" s="85">
        <f>F205+F218</f>
        <v>1259.9000000000001</v>
      </c>
      <c r="G204" s="85">
        <f t="shared" si="54"/>
        <v>1.5</v>
      </c>
      <c r="H204" s="85">
        <f t="shared" ref="H204" si="69">H205+H218</f>
        <v>1261.4000000000001</v>
      </c>
    </row>
    <row r="205" spans="1:8" ht="28.5" customHeight="1" x14ac:dyDescent="0.2">
      <c r="A205" s="19" t="s">
        <v>131</v>
      </c>
      <c r="B205" s="20">
        <v>8</v>
      </c>
      <c r="C205" s="20">
        <v>1</v>
      </c>
      <c r="D205" s="21" t="s">
        <v>130</v>
      </c>
      <c r="E205" s="22" t="s">
        <v>34</v>
      </c>
      <c r="F205" s="85">
        <f>F206</f>
        <v>1225.9000000000001</v>
      </c>
      <c r="G205" s="85">
        <f t="shared" si="54"/>
        <v>1.5</v>
      </c>
      <c r="H205" s="85">
        <f t="shared" ref="H205" si="70">H206</f>
        <v>1227.4000000000001</v>
      </c>
    </row>
    <row r="206" spans="1:8" ht="15.75" customHeight="1" x14ac:dyDescent="0.2">
      <c r="A206" s="19" t="s">
        <v>58</v>
      </c>
      <c r="B206" s="20">
        <v>8</v>
      </c>
      <c r="C206" s="20">
        <v>1</v>
      </c>
      <c r="D206" s="21" t="s">
        <v>132</v>
      </c>
      <c r="E206" s="22"/>
      <c r="F206" s="85">
        <f>F207+F212+F215</f>
        <v>1225.9000000000001</v>
      </c>
      <c r="G206" s="85">
        <f t="shared" si="54"/>
        <v>1.5</v>
      </c>
      <c r="H206" s="85">
        <f t="shared" ref="H206" si="71">H207+H212+H215</f>
        <v>1227.4000000000001</v>
      </c>
    </row>
    <row r="207" spans="1:8" ht="28.5" customHeight="1" x14ac:dyDescent="0.2">
      <c r="A207" s="19" t="s">
        <v>134</v>
      </c>
      <c r="B207" s="20">
        <v>8</v>
      </c>
      <c r="C207" s="20">
        <v>1</v>
      </c>
      <c r="D207" s="21" t="s">
        <v>133</v>
      </c>
      <c r="E207" s="22" t="s">
        <v>34</v>
      </c>
      <c r="F207" s="85">
        <f>F208+F210</f>
        <v>1213.9000000000001</v>
      </c>
      <c r="G207" s="85">
        <f t="shared" si="54"/>
        <v>1.5</v>
      </c>
      <c r="H207" s="85">
        <f t="shared" ref="H207" si="72">H208+H210</f>
        <v>1215.4000000000001</v>
      </c>
    </row>
    <row r="208" spans="1:8" ht="63.75" x14ac:dyDescent="0.2">
      <c r="A208" s="23" t="s">
        <v>38</v>
      </c>
      <c r="B208" s="20">
        <v>8</v>
      </c>
      <c r="C208" s="20">
        <v>1</v>
      </c>
      <c r="D208" s="21" t="s">
        <v>133</v>
      </c>
      <c r="E208" s="22" t="s">
        <v>39</v>
      </c>
      <c r="F208" s="85">
        <f>F209</f>
        <v>949.5</v>
      </c>
      <c r="G208" s="85">
        <f t="shared" si="54"/>
        <v>1.5</v>
      </c>
      <c r="H208" s="85">
        <f t="shared" ref="H208" si="73">H209</f>
        <v>951</v>
      </c>
    </row>
    <row r="209" spans="1:8" ht="18" customHeight="1" x14ac:dyDescent="0.2">
      <c r="A209" s="23" t="s">
        <v>40</v>
      </c>
      <c r="B209" s="20">
        <v>8</v>
      </c>
      <c r="C209" s="20">
        <v>1</v>
      </c>
      <c r="D209" s="21" t="s">
        <v>133</v>
      </c>
      <c r="E209" s="22" t="s">
        <v>41</v>
      </c>
      <c r="F209" s="85">
        <f>'расходы по структуре 2020 '!G253</f>
        <v>949.5</v>
      </c>
      <c r="G209" s="85">
        <f t="shared" si="54"/>
        <v>1.5</v>
      </c>
      <c r="H209" s="86">
        <f>'расходы по структуре 2020 '!I253</f>
        <v>951</v>
      </c>
    </row>
    <row r="210" spans="1:8" ht="25.5" x14ac:dyDescent="0.2">
      <c r="A210" s="23" t="s">
        <v>75</v>
      </c>
      <c r="B210" s="20">
        <v>8</v>
      </c>
      <c r="C210" s="20">
        <v>1</v>
      </c>
      <c r="D210" s="21" t="s">
        <v>133</v>
      </c>
      <c r="E210" s="22" t="s">
        <v>35</v>
      </c>
      <c r="F210" s="85">
        <f>F211</f>
        <v>264.39999999999998</v>
      </c>
      <c r="G210" s="85">
        <f t="shared" si="54"/>
        <v>0</v>
      </c>
      <c r="H210" s="85">
        <f t="shared" ref="H210" si="74">H211</f>
        <v>264.39999999999998</v>
      </c>
    </row>
    <row r="211" spans="1:8" ht="25.5" x14ac:dyDescent="0.2">
      <c r="A211" s="23" t="s">
        <v>36</v>
      </c>
      <c r="B211" s="20">
        <v>8</v>
      </c>
      <c r="C211" s="20">
        <v>1</v>
      </c>
      <c r="D211" s="21" t="s">
        <v>133</v>
      </c>
      <c r="E211" s="22" t="s">
        <v>37</v>
      </c>
      <c r="F211" s="85">
        <f>'расходы по структуре 2020 '!G258</f>
        <v>264.39999999999998</v>
      </c>
      <c r="G211" s="85">
        <f t="shared" si="54"/>
        <v>0</v>
      </c>
      <c r="H211" s="86">
        <f>'расходы по структуре 2020 '!I258</f>
        <v>264.39999999999998</v>
      </c>
    </row>
    <row r="212" spans="1:8" ht="28.5" customHeight="1" x14ac:dyDescent="0.2">
      <c r="A212" s="23" t="s">
        <v>174</v>
      </c>
      <c r="B212" s="20">
        <v>8</v>
      </c>
      <c r="C212" s="20">
        <v>1</v>
      </c>
      <c r="D212" s="35" t="s">
        <v>175</v>
      </c>
      <c r="E212" s="22"/>
      <c r="F212" s="85">
        <f>F213</f>
        <v>11.4</v>
      </c>
      <c r="G212" s="85">
        <f t="shared" si="54"/>
        <v>0</v>
      </c>
      <c r="H212" s="85">
        <f t="shared" ref="H212:H213" si="75">H213</f>
        <v>11.4</v>
      </c>
    </row>
    <row r="213" spans="1:8" ht="25.5" x14ac:dyDescent="0.2">
      <c r="A213" s="23" t="s">
        <v>75</v>
      </c>
      <c r="B213" s="20">
        <v>8</v>
      </c>
      <c r="C213" s="20">
        <v>1</v>
      </c>
      <c r="D213" s="35" t="s">
        <v>175</v>
      </c>
      <c r="E213" s="22">
        <v>200</v>
      </c>
      <c r="F213" s="85">
        <f>F214</f>
        <v>11.4</v>
      </c>
      <c r="G213" s="85">
        <f t="shared" si="54"/>
        <v>0</v>
      </c>
      <c r="H213" s="85">
        <f t="shared" si="75"/>
        <v>11.4</v>
      </c>
    </row>
    <row r="214" spans="1:8" ht="25.5" x14ac:dyDescent="0.2">
      <c r="A214" s="23" t="s">
        <v>36</v>
      </c>
      <c r="B214" s="20">
        <v>8</v>
      </c>
      <c r="C214" s="20">
        <v>1</v>
      </c>
      <c r="D214" s="35" t="s">
        <v>175</v>
      </c>
      <c r="E214" s="22">
        <v>240</v>
      </c>
      <c r="F214" s="86">
        <v>11.4</v>
      </c>
      <c r="G214" s="85">
        <f t="shared" si="54"/>
        <v>0</v>
      </c>
      <c r="H214" s="86">
        <f>'расходы по структуре 2020 '!I262</f>
        <v>11.4</v>
      </c>
    </row>
    <row r="215" spans="1:8" s="36" customFormat="1" ht="38.25" x14ac:dyDescent="0.25">
      <c r="A215" s="23" t="s">
        <v>176</v>
      </c>
      <c r="B215" s="20">
        <v>8</v>
      </c>
      <c r="C215" s="20">
        <v>1</v>
      </c>
      <c r="D215" s="35" t="s">
        <v>177</v>
      </c>
      <c r="E215" s="22"/>
      <c r="F215" s="86">
        <f>F216</f>
        <v>0.6</v>
      </c>
      <c r="G215" s="85">
        <f t="shared" si="54"/>
        <v>0</v>
      </c>
      <c r="H215" s="86">
        <f t="shared" ref="H215:H216" si="76">H216</f>
        <v>0.6</v>
      </c>
    </row>
    <row r="216" spans="1:8" ht="25.5" x14ac:dyDescent="0.2">
      <c r="A216" s="23" t="s">
        <v>75</v>
      </c>
      <c r="B216" s="20">
        <v>8</v>
      </c>
      <c r="C216" s="20">
        <v>1</v>
      </c>
      <c r="D216" s="35" t="s">
        <v>177</v>
      </c>
      <c r="E216" s="22">
        <v>200</v>
      </c>
      <c r="F216" s="86">
        <f>F217</f>
        <v>0.6</v>
      </c>
      <c r="G216" s="85">
        <f t="shared" si="54"/>
        <v>0</v>
      </c>
      <c r="H216" s="86">
        <f t="shared" si="76"/>
        <v>0.6</v>
      </c>
    </row>
    <row r="217" spans="1:8" ht="25.5" x14ac:dyDescent="0.2">
      <c r="A217" s="23" t="s">
        <v>36</v>
      </c>
      <c r="B217" s="20">
        <v>8</v>
      </c>
      <c r="C217" s="20">
        <v>1</v>
      </c>
      <c r="D217" s="35" t="s">
        <v>177</v>
      </c>
      <c r="E217" s="22">
        <v>240</v>
      </c>
      <c r="F217" s="86">
        <v>0.6</v>
      </c>
      <c r="G217" s="85">
        <f t="shared" si="54"/>
        <v>0</v>
      </c>
      <c r="H217" s="86">
        <f>'расходы по структуре 2020 '!I266</f>
        <v>0.6</v>
      </c>
    </row>
    <row r="218" spans="1:8" ht="25.5" x14ac:dyDescent="0.2">
      <c r="A218" s="19" t="s">
        <v>59</v>
      </c>
      <c r="B218" s="20">
        <v>8</v>
      </c>
      <c r="C218" s="20">
        <v>1</v>
      </c>
      <c r="D218" s="21" t="s">
        <v>136</v>
      </c>
      <c r="E218" s="22" t="s">
        <v>34</v>
      </c>
      <c r="F218" s="85">
        <f>F219</f>
        <v>34</v>
      </c>
      <c r="G218" s="85">
        <f t="shared" si="54"/>
        <v>0</v>
      </c>
      <c r="H218" s="85">
        <f t="shared" ref="H218:H221" si="77">H219</f>
        <v>34</v>
      </c>
    </row>
    <row r="219" spans="1:8" ht="25.5" x14ac:dyDescent="0.2">
      <c r="A219" s="19" t="s">
        <v>137</v>
      </c>
      <c r="B219" s="20">
        <v>8</v>
      </c>
      <c r="C219" s="20">
        <v>1</v>
      </c>
      <c r="D219" s="21" t="s">
        <v>138</v>
      </c>
      <c r="E219" s="22" t="s">
        <v>34</v>
      </c>
      <c r="F219" s="85">
        <f>F220</f>
        <v>34</v>
      </c>
      <c r="G219" s="85">
        <f t="shared" si="54"/>
        <v>0</v>
      </c>
      <c r="H219" s="85">
        <f t="shared" si="77"/>
        <v>34</v>
      </c>
    </row>
    <row r="220" spans="1:8" ht="25.5" x14ac:dyDescent="0.2">
      <c r="A220" s="23" t="s">
        <v>134</v>
      </c>
      <c r="B220" s="20">
        <v>8</v>
      </c>
      <c r="C220" s="20">
        <v>1</v>
      </c>
      <c r="D220" s="26" t="s">
        <v>135</v>
      </c>
      <c r="E220" s="22"/>
      <c r="F220" s="85">
        <f>F221</f>
        <v>34</v>
      </c>
      <c r="G220" s="85">
        <f t="shared" si="54"/>
        <v>0</v>
      </c>
      <c r="H220" s="85">
        <f t="shared" si="77"/>
        <v>34</v>
      </c>
    </row>
    <row r="221" spans="1:8" ht="25.5" x14ac:dyDescent="0.2">
      <c r="A221" s="23" t="s">
        <v>75</v>
      </c>
      <c r="B221" s="20">
        <v>8</v>
      </c>
      <c r="C221" s="20">
        <v>1</v>
      </c>
      <c r="D221" s="26" t="s">
        <v>135</v>
      </c>
      <c r="E221" s="22">
        <v>200</v>
      </c>
      <c r="F221" s="85">
        <f>F222</f>
        <v>34</v>
      </c>
      <c r="G221" s="85">
        <f t="shared" si="54"/>
        <v>0</v>
      </c>
      <c r="H221" s="85">
        <f t="shared" si="77"/>
        <v>34</v>
      </c>
    </row>
    <row r="222" spans="1:8" ht="25.5" x14ac:dyDescent="0.2">
      <c r="A222" s="23" t="s">
        <v>36</v>
      </c>
      <c r="B222" s="20">
        <v>8</v>
      </c>
      <c r="C222" s="20">
        <v>1</v>
      </c>
      <c r="D222" s="26" t="s">
        <v>135</v>
      </c>
      <c r="E222" s="22">
        <v>240</v>
      </c>
      <c r="F222" s="85">
        <f>'расходы по структуре 2020 '!G272</f>
        <v>34</v>
      </c>
      <c r="G222" s="85">
        <f t="shared" si="54"/>
        <v>0</v>
      </c>
      <c r="H222" s="86">
        <f>'расходы по структуре 2020 '!I273</f>
        <v>34</v>
      </c>
    </row>
    <row r="223" spans="1:8" x14ac:dyDescent="0.2">
      <c r="A223" s="10" t="s">
        <v>24</v>
      </c>
      <c r="B223" s="11">
        <v>11</v>
      </c>
      <c r="C223" s="11">
        <v>0</v>
      </c>
      <c r="D223" s="12" t="s">
        <v>34</v>
      </c>
      <c r="E223" s="13" t="s">
        <v>34</v>
      </c>
      <c r="F223" s="98">
        <f>F224</f>
        <v>7456.2</v>
      </c>
      <c r="G223" s="98">
        <f t="shared" si="54"/>
        <v>-1.5</v>
      </c>
      <c r="H223" s="98">
        <f t="shared" ref="H223" si="78">H224</f>
        <v>7454.7</v>
      </c>
    </row>
    <row r="224" spans="1:8" x14ac:dyDescent="0.2">
      <c r="A224" s="14" t="s">
        <v>19</v>
      </c>
      <c r="B224" s="15">
        <v>11</v>
      </c>
      <c r="C224" s="15">
        <v>1</v>
      </c>
      <c r="D224" s="16" t="s">
        <v>34</v>
      </c>
      <c r="E224" s="17" t="s">
        <v>34</v>
      </c>
      <c r="F224" s="18">
        <f t="shared" ref="F224:H226" si="79">F225</f>
        <v>7456.2</v>
      </c>
      <c r="G224" s="18">
        <f t="shared" si="54"/>
        <v>-1.5</v>
      </c>
      <c r="H224" s="18">
        <f t="shared" si="79"/>
        <v>7454.7</v>
      </c>
    </row>
    <row r="225" spans="1:8" ht="38.25" x14ac:dyDescent="0.2">
      <c r="A225" s="19" t="s">
        <v>198</v>
      </c>
      <c r="B225" s="20">
        <v>11</v>
      </c>
      <c r="C225" s="20">
        <v>1</v>
      </c>
      <c r="D225" s="21" t="s">
        <v>129</v>
      </c>
      <c r="E225" s="22" t="s">
        <v>34</v>
      </c>
      <c r="F225" s="85">
        <f t="shared" si="79"/>
        <v>7456.2</v>
      </c>
      <c r="G225" s="85">
        <f t="shared" si="54"/>
        <v>-1.5</v>
      </c>
      <c r="H225" s="85">
        <f t="shared" si="79"/>
        <v>7454.7</v>
      </c>
    </row>
    <row r="226" spans="1:8" x14ac:dyDescent="0.2">
      <c r="A226" s="19" t="s">
        <v>139</v>
      </c>
      <c r="B226" s="20">
        <v>11</v>
      </c>
      <c r="C226" s="20">
        <v>1</v>
      </c>
      <c r="D226" s="21" t="s">
        <v>140</v>
      </c>
      <c r="E226" s="22" t="s">
        <v>34</v>
      </c>
      <c r="F226" s="85">
        <f t="shared" si="79"/>
        <v>7456.2</v>
      </c>
      <c r="G226" s="85">
        <f t="shared" si="54"/>
        <v>-1.5</v>
      </c>
      <c r="H226" s="85">
        <f t="shared" si="79"/>
        <v>7454.7</v>
      </c>
    </row>
    <row r="227" spans="1:8" ht="38.25" x14ac:dyDescent="0.2">
      <c r="A227" s="19" t="s">
        <v>188</v>
      </c>
      <c r="B227" s="20">
        <v>11</v>
      </c>
      <c r="C227" s="20">
        <v>1</v>
      </c>
      <c r="D227" s="21" t="s">
        <v>141</v>
      </c>
      <c r="E227" s="22"/>
      <c r="F227" s="85">
        <f>F228+F235</f>
        <v>7456.2</v>
      </c>
      <c r="G227" s="85">
        <f t="shared" si="54"/>
        <v>-1.5</v>
      </c>
      <c r="H227" s="85">
        <f t="shared" ref="H227" si="80">H228+H235</f>
        <v>7454.7</v>
      </c>
    </row>
    <row r="228" spans="1:8" ht="25.5" x14ac:dyDescent="0.2">
      <c r="A228" s="19" t="s">
        <v>53</v>
      </c>
      <c r="B228" s="20">
        <v>11</v>
      </c>
      <c r="C228" s="20">
        <v>1</v>
      </c>
      <c r="D228" s="21" t="s">
        <v>142</v>
      </c>
      <c r="E228" s="22" t="s">
        <v>34</v>
      </c>
      <c r="F228" s="85">
        <f>F229+F231+F233</f>
        <v>7056.2</v>
      </c>
      <c r="G228" s="85">
        <f t="shared" si="54"/>
        <v>-1.5</v>
      </c>
      <c r="H228" s="85">
        <f t="shared" ref="H228" si="81">H229+H231+H233</f>
        <v>7054.7</v>
      </c>
    </row>
    <row r="229" spans="1:8" ht="63.75" x14ac:dyDescent="0.2">
      <c r="A229" s="23" t="s">
        <v>38</v>
      </c>
      <c r="B229" s="20">
        <v>11</v>
      </c>
      <c r="C229" s="20">
        <v>1</v>
      </c>
      <c r="D229" s="21" t="s">
        <v>142</v>
      </c>
      <c r="E229" s="22" t="s">
        <v>39</v>
      </c>
      <c r="F229" s="85">
        <f>F230</f>
        <v>5669.5</v>
      </c>
      <c r="G229" s="85">
        <f t="shared" si="54"/>
        <v>-1.5</v>
      </c>
      <c r="H229" s="85">
        <f t="shared" ref="H229" si="82">H230</f>
        <v>5668</v>
      </c>
    </row>
    <row r="230" spans="1:8" x14ac:dyDescent="0.2">
      <c r="A230" s="23" t="s">
        <v>40</v>
      </c>
      <c r="B230" s="20">
        <v>11</v>
      </c>
      <c r="C230" s="20">
        <v>1</v>
      </c>
      <c r="D230" s="21" t="s">
        <v>142</v>
      </c>
      <c r="E230" s="22" t="s">
        <v>41</v>
      </c>
      <c r="F230" s="85">
        <f>'расходы по структуре 2020 '!G281</f>
        <v>5669.5</v>
      </c>
      <c r="G230" s="85">
        <f t="shared" si="54"/>
        <v>-1.5</v>
      </c>
      <c r="H230" s="86">
        <f>'расходы по структуре 2020 '!I281</f>
        <v>5668</v>
      </c>
    </row>
    <row r="231" spans="1:8" ht="25.5" x14ac:dyDescent="0.2">
      <c r="A231" s="23" t="s">
        <v>75</v>
      </c>
      <c r="B231" s="20">
        <v>11</v>
      </c>
      <c r="C231" s="20">
        <v>1</v>
      </c>
      <c r="D231" s="21" t="s">
        <v>142</v>
      </c>
      <c r="E231" s="22" t="s">
        <v>35</v>
      </c>
      <c r="F231" s="85">
        <f>F232</f>
        <v>1384.8</v>
      </c>
      <c r="G231" s="85">
        <f t="shared" si="54"/>
        <v>0</v>
      </c>
      <c r="H231" s="85">
        <f t="shared" ref="H231" si="83">H232</f>
        <v>1384.8</v>
      </c>
    </row>
    <row r="232" spans="1:8" ht="25.5" x14ac:dyDescent="0.2">
      <c r="A232" s="23" t="s">
        <v>36</v>
      </c>
      <c r="B232" s="20">
        <v>11</v>
      </c>
      <c r="C232" s="20">
        <v>1</v>
      </c>
      <c r="D232" s="21" t="s">
        <v>142</v>
      </c>
      <c r="E232" s="22" t="s">
        <v>37</v>
      </c>
      <c r="F232" s="86">
        <f>'расходы по структуре 2020 '!G286</f>
        <v>1384.8</v>
      </c>
      <c r="G232" s="85">
        <f t="shared" si="54"/>
        <v>0</v>
      </c>
      <c r="H232" s="86">
        <f>'расходы по структуре 2020 '!I286</f>
        <v>1384.8</v>
      </c>
    </row>
    <row r="233" spans="1:8" x14ac:dyDescent="0.2">
      <c r="A233" s="23" t="s">
        <v>44</v>
      </c>
      <c r="B233" s="20">
        <v>11</v>
      </c>
      <c r="C233" s="20">
        <v>1</v>
      </c>
      <c r="D233" s="21" t="s">
        <v>142</v>
      </c>
      <c r="E233" s="22" t="s">
        <v>45</v>
      </c>
      <c r="F233" s="85">
        <f>F234</f>
        <v>1.9</v>
      </c>
      <c r="G233" s="85">
        <f t="shared" ref="G233:G237" si="84">H233-F233</f>
        <v>0</v>
      </c>
      <c r="H233" s="85">
        <f t="shared" ref="H233" si="85">H234</f>
        <v>1.9</v>
      </c>
    </row>
    <row r="234" spans="1:8" x14ac:dyDescent="0.2">
      <c r="A234" s="23" t="s">
        <v>46</v>
      </c>
      <c r="B234" s="20">
        <v>11</v>
      </c>
      <c r="C234" s="20">
        <v>1</v>
      </c>
      <c r="D234" s="21" t="s">
        <v>142</v>
      </c>
      <c r="E234" s="22" t="s">
        <v>47</v>
      </c>
      <c r="F234" s="86">
        <f>'расходы по структуре 2020 '!G289</f>
        <v>1.9</v>
      </c>
      <c r="G234" s="85">
        <f t="shared" si="84"/>
        <v>0</v>
      </c>
      <c r="H234" s="86">
        <f>'расходы по структуре 2020 '!I289</f>
        <v>1.9</v>
      </c>
    </row>
    <row r="235" spans="1:8" ht="38.25" x14ac:dyDescent="0.2">
      <c r="A235" s="23" t="s">
        <v>230</v>
      </c>
      <c r="B235" s="20">
        <v>11</v>
      </c>
      <c r="C235" s="20">
        <v>1</v>
      </c>
      <c r="D235" s="21" t="s">
        <v>229</v>
      </c>
      <c r="E235" s="22"/>
      <c r="F235" s="86">
        <f>F236</f>
        <v>400</v>
      </c>
      <c r="G235" s="85">
        <f t="shared" si="84"/>
        <v>0</v>
      </c>
      <c r="H235" s="86">
        <f>H236</f>
        <v>400</v>
      </c>
    </row>
    <row r="236" spans="1:8" ht="25.5" x14ac:dyDescent="0.2">
      <c r="A236" s="23" t="s">
        <v>75</v>
      </c>
      <c r="B236" s="20">
        <v>11</v>
      </c>
      <c r="C236" s="20">
        <v>1</v>
      </c>
      <c r="D236" s="21" t="s">
        <v>229</v>
      </c>
      <c r="E236" s="22">
        <v>200</v>
      </c>
      <c r="F236" s="86">
        <f>F237</f>
        <v>400</v>
      </c>
      <c r="G236" s="85">
        <f t="shared" si="84"/>
        <v>0</v>
      </c>
      <c r="H236" s="86">
        <f>H237</f>
        <v>400</v>
      </c>
    </row>
    <row r="237" spans="1:8" ht="25.5" x14ac:dyDescent="0.2">
      <c r="A237" s="23" t="s">
        <v>36</v>
      </c>
      <c r="B237" s="20">
        <v>11</v>
      </c>
      <c r="C237" s="20">
        <v>1</v>
      </c>
      <c r="D237" s="21" t="s">
        <v>229</v>
      </c>
      <c r="E237" s="22">
        <v>240</v>
      </c>
      <c r="F237" s="86">
        <f>'расходы по структуре 2020 '!G293</f>
        <v>400</v>
      </c>
      <c r="G237" s="85">
        <f t="shared" si="84"/>
        <v>0</v>
      </c>
      <c r="H237" s="86">
        <f>'расходы по структуре 2020 '!I293</f>
        <v>400</v>
      </c>
    </row>
    <row r="238" spans="1:8" x14ac:dyDescent="0.2">
      <c r="A238" s="100"/>
      <c r="B238" s="45"/>
      <c r="C238" s="45"/>
      <c r="D238" s="16"/>
      <c r="E238" s="101" t="s">
        <v>70</v>
      </c>
      <c r="F238" s="102">
        <f t="shared" ref="F238:G238" si="86">F8+F85+F94+F128+F154+F202+F223+F192</f>
        <v>42094.687999999995</v>
      </c>
      <c r="G238" s="102">
        <f t="shared" si="86"/>
        <v>0</v>
      </c>
      <c r="H238" s="102">
        <f>H8+H85+H94+H128+H154+H202+H223+H192</f>
        <v>42094.687999999995</v>
      </c>
    </row>
    <row r="240" spans="1:8" x14ac:dyDescent="0.2">
      <c r="F240" s="97"/>
      <c r="G240" s="96"/>
      <c r="H240" s="96"/>
    </row>
    <row r="241" spans="6:8" x14ac:dyDescent="0.2">
      <c r="F241" s="94"/>
      <c r="G241" s="95"/>
      <c r="H241" s="95"/>
    </row>
    <row r="242" spans="6:8" x14ac:dyDescent="0.2">
      <c r="F242" s="97"/>
      <c r="G242" s="97"/>
      <c r="H242" s="97"/>
    </row>
    <row r="243" spans="6:8" x14ac:dyDescent="0.2">
      <c r="F243" s="39"/>
    </row>
  </sheetData>
  <mergeCells count="3">
    <mergeCell ref="G3:H3"/>
    <mergeCell ref="G1:H1"/>
    <mergeCell ref="A4:H4"/>
  </mergeCells>
  <pageMargins left="0" right="0" top="0" bottom="0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91"/>
  <sheetViews>
    <sheetView topLeftCell="A88" zoomScaleNormal="100" workbookViewId="0">
      <selection activeCell="E83" sqref="E83"/>
    </sheetView>
  </sheetViews>
  <sheetFormatPr defaultRowHeight="12.75" x14ac:dyDescent="0.2"/>
  <cols>
    <col min="1" max="1" width="55.140625" style="4" customWidth="1"/>
    <col min="2" max="2" width="18.42578125" style="5" customWidth="1"/>
    <col min="3" max="3" width="7.140625" style="7" customWidth="1"/>
    <col min="4" max="4" width="19" style="5" customWidth="1"/>
    <col min="5" max="5" width="9.140625" style="7"/>
    <col min="6" max="6" width="18.85546875" style="7" customWidth="1"/>
    <col min="7" max="16384" width="9.140625" style="7"/>
  </cols>
  <sheetData>
    <row r="1" spans="1:6" ht="56.25" customHeight="1" x14ac:dyDescent="0.2">
      <c r="E1" s="144" t="s">
        <v>241</v>
      </c>
      <c r="F1" s="144"/>
    </row>
    <row r="2" spans="1:6" x14ac:dyDescent="0.2">
      <c r="F2" s="5"/>
    </row>
    <row r="3" spans="1:6" ht="63" customHeight="1" x14ac:dyDescent="0.2">
      <c r="E3" s="144" t="s">
        <v>219</v>
      </c>
      <c r="F3" s="144"/>
    </row>
    <row r="4" spans="1:6" ht="30" customHeight="1" x14ac:dyDescent="0.2">
      <c r="A4" s="145" t="s">
        <v>178</v>
      </c>
      <c r="B4" s="145"/>
      <c r="C4" s="145"/>
      <c r="D4" s="145"/>
      <c r="E4" s="145"/>
      <c r="F4" s="145"/>
    </row>
    <row r="5" spans="1:6" x14ac:dyDescent="0.2">
      <c r="A5" s="145"/>
      <c r="B5" s="145"/>
      <c r="C5" s="145"/>
      <c r="D5" s="145"/>
      <c r="E5" s="145"/>
      <c r="F5" s="145"/>
    </row>
    <row r="6" spans="1:6" x14ac:dyDescent="0.2">
      <c r="D6" s="5" t="s">
        <v>179</v>
      </c>
    </row>
    <row r="7" spans="1:6" ht="70.5" customHeight="1" x14ac:dyDescent="0.2">
      <c r="A7" s="8" t="s">
        <v>0</v>
      </c>
      <c r="B7" s="8" t="s">
        <v>3</v>
      </c>
      <c r="C7" s="8" t="s">
        <v>4</v>
      </c>
      <c r="D7" s="139" t="s">
        <v>239</v>
      </c>
      <c r="E7" s="3" t="s">
        <v>216</v>
      </c>
      <c r="F7" s="3" t="s">
        <v>217</v>
      </c>
    </row>
    <row r="8" spans="1:6" ht="18" customHeight="1" x14ac:dyDescent="0.2">
      <c r="A8" s="40" t="s">
        <v>51</v>
      </c>
      <c r="B8" s="31" t="s">
        <v>84</v>
      </c>
      <c r="C8" s="41"/>
      <c r="D8" s="42">
        <f>D9+D21</f>
        <v>502.2</v>
      </c>
      <c r="E8" s="42">
        <f>E9+E21</f>
        <v>0</v>
      </c>
      <c r="F8" s="43">
        <f t="shared" ref="F8:F73" si="0">D8+E8</f>
        <v>502.2</v>
      </c>
    </row>
    <row r="9" spans="1:6" ht="24" customHeight="1" x14ac:dyDescent="0.2">
      <c r="A9" s="19" t="s">
        <v>73</v>
      </c>
      <c r="B9" s="21" t="s">
        <v>76</v>
      </c>
      <c r="C9" s="22" t="s">
        <v>34</v>
      </c>
      <c r="D9" s="105">
        <f>D10+D16+D13</f>
        <v>488</v>
      </c>
      <c r="E9" s="114">
        <f t="shared" ref="E9:F9" si="1">E10+E16+E13</f>
        <v>0</v>
      </c>
      <c r="F9" s="114">
        <f t="shared" si="1"/>
        <v>488</v>
      </c>
    </row>
    <row r="10" spans="1:6" ht="18" customHeight="1" x14ac:dyDescent="0.2">
      <c r="A10" s="19" t="s">
        <v>90</v>
      </c>
      <c r="B10" s="21" t="s">
        <v>100</v>
      </c>
      <c r="C10" s="22"/>
      <c r="D10" s="105">
        <f>D11</f>
        <v>50</v>
      </c>
      <c r="E10" s="114">
        <f t="shared" ref="E10:F11" si="2">E11</f>
        <v>0</v>
      </c>
      <c r="F10" s="114">
        <f t="shared" si="2"/>
        <v>50</v>
      </c>
    </row>
    <row r="11" spans="1:6" ht="18" customHeight="1" x14ac:dyDescent="0.2">
      <c r="A11" s="23" t="s">
        <v>44</v>
      </c>
      <c r="B11" s="21" t="s">
        <v>100</v>
      </c>
      <c r="C11" s="22" t="s">
        <v>45</v>
      </c>
      <c r="D11" s="105">
        <f>D12</f>
        <v>50</v>
      </c>
      <c r="E11" s="114">
        <f t="shared" si="2"/>
        <v>0</v>
      </c>
      <c r="F11" s="114">
        <f t="shared" si="2"/>
        <v>50</v>
      </c>
    </row>
    <row r="12" spans="1:6" ht="18" customHeight="1" x14ac:dyDescent="0.2">
      <c r="A12" s="23" t="s">
        <v>28</v>
      </c>
      <c r="B12" s="21" t="s">
        <v>100</v>
      </c>
      <c r="C12" s="22" t="s">
        <v>22</v>
      </c>
      <c r="D12" s="105">
        <v>50</v>
      </c>
      <c r="E12" s="114">
        <f>F12-D12</f>
        <v>0</v>
      </c>
      <c r="F12" s="114">
        <v>50</v>
      </c>
    </row>
    <row r="13" spans="1:6" ht="18" customHeight="1" x14ac:dyDescent="0.2">
      <c r="A13" s="23" t="s">
        <v>83</v>
      </c>
      <c r="B13" s="21" t="s">
        <v>82</v>
      </c>
      <c r="C13" s="22"/>
      <c r="D13" s="85">
        <f>D14</f>
        <v>0</v>
      </c>
      <c r="E13" s="85">
        <f t="shared" ref="E13:F13" si="3">E14</f>
        <v>0</v>
      </c>
      <c r="F13" s="85">
        <f t="shared" si="3"/>
        <v>0</v>
      </c>
    </row>
    <row r="14" spans="1:6" ht="18" customHeight="1" x14ac:dyDescent="0.2">
      <c r="A14" s="23" t="s">
        <v>44</v>
      </c>
      <c r="B14" s="21" t="s">
        <v>82</v>
      </c>
      <c r="C14" s="22">
        <v>800</v>
      </c>
      <c r="D14" s="85">
        <f t="shared" ref="D14:F14" si="4">D15</f>
        <v>0</v>
      </c>
      <c r="E14" s="85">
        <f t="shared" si="4"/>
        <v>0</v>
      </c>
      <c r="F14" s="85">
        <f t="shared" si="4"/>
        <v>0</v>
      </c>
    </row>
    <row r="15" spans="1:6" ht="18" customHeight="1" x14ac:dyDescent="0.2">
      <c r="A15" s="23" t="s">
        <v>28</v>
      </c>
      <c r="B15" s="21" t="s">
        <v>82</v>
      </c>
      <c r="C15" s="22">
        <v>870</v>
      </c>
      <c r="D15" s="85">
        <v>0</v>
      </c>
      <c r="E15" s="85">
        <v>0</v>
      </c>
      <c r="F15" s="85">
        <v>0</v>
      </c>
    </row>
    <row r="16" spans="1:6" ht="32.25" customHeight="1" x14ac:dyDescent="0.2">
      <c r="A16" s="19" t="s">
        <v>56</v>
      </c>
      <c r="B16" s="21" t="s">
        <v>157</v>
      </c>
      <c r="C16" s="22" t="s">
        <v>34</v>
      </c>
      <c r="D16" s="85">
        <f>D17+D19</f>
        <v>438</v>
      </c>
      <c r="E16" s="85">
        <f t="shared" ref="E16:F16" si="5">E17+E19</f>
        <v>0</v>
      </c>
      <c r="F16" s="85">
        <f t="shared" si="5"/>
        <v>438</v>
      </c>
    </row>
    <row r="17" spans="1:6" ht="54.75" customHeight="1" x14ac:dyDescent="0.2">
      <c r="A17" s="23" t="s">
        <v>38</v>
      </c>
      <c r="B17" s="21">
        <v>5000151180</v>
      </c>
      <c r="C17" s="22" t="s">
        <v>39</v>
      </c>
      <c r="D17" s="85">
        <f t="shared" ref="D17:F17" si="6">D18</f>
        <v>343.8</v>
      </c>
      <c r="E17" s="85">
        <f t="shared" si="6"/>
        <v>0</v>
      </c>
      <c r="F17" s="85">
        <f t="shared" si="6"/>
        <v>343.8</v>
      </c>
    </row>
    <row r="18" spans="1:6" ht="29.25" customHeight="1" x14ac:dyDescent="0.2">
      <c r="A18" s="23" t="s">
        <v>42</v>
      </c>
      <c r="B18" s="21">
        <v>5000151180</v>
      </c>
      <c r="C18" s="22" t="s">
        <v>43</v>
      </c>
      <c r="D18" s="85">
        <f>'расходы по структуре 2020 '!G114</f>
        <v>343.8</v>
      </c>
      <c r="E18" s="85">
        <f>'расходы по структуре 2020 '!H114</f>
        <v>0</v>
      </c>
      <c r="F18" s="85">
        <f>'расходы по структуре 2020 '!I114</f>
        <v>343.8</v>
      </c>
    </row>
    <row r="19" spans="1:6" ht="27" customHeight="1" x14ac:dyDescent="0.2">
      <c r="A19" s="23" t="s">
        <v>75</v>
      </c>
      <c r="B19" s="21">
        <v>5000151180</v>
      </c>
      <c r="C19" s="22">
        <v>200</v>
      </c>
      <c r="D19" s="85">
        <f>D20</f>
        <v>94.2</v>
      </c>
      <c r="E19" s="85">
        <f t="shared" ref="E19:F19" si="7">E20</f>
        <v>0</v>
      </c>
      <c r="F19" s="85">
        <f t="shared" si="7"/>
        <v>94.2</v>
      </c>
    </row>
    <row r="20" spans="1:6" ht="26.25" customHeight="1" x14ac:dyDescent="0.2">
      <c r="A20" s="23" t="s">
        <v>36</v>
      </c>
      <c r="B20" s="21">
        <v>5000151180</v>
      </c>
      <c r="C20" s="22">
        <v>240</v>
      </c>
      <c r="D20" s="85">
        <f>'расходы по структуре 2020 '!G118</f>
        <v>94.2</v>
      </c>
      <c r="E20" s="85">
        <f>'расходы по структуре 2020 '!H118</f>
        <v>0</v>
      </c>
      <c r="F20" s="85">
        <f>'расходы по структуре 2020 '!I118</f>
        <v>94.2</v>
      </c>
    </row>
    <row r="21" spans="1:6" ht="26.25" customHeight="1" x14ac:dyDescent="0.2">
      <c r="A21" s="19" t="s">
        <v>158</v>
      </c>
      <c r="B21" s="21" t="s">
        <v>97</v>
      </c>
      <c r="C21" s="22"/>
      <c r="D21" s="85">
        <f>D22</f>
        <v>14.2</v>
      </c>
      <c r="E21" s="85">
        <f t="shared" ref="E21:F21" si="8">E22</f>
        <v>0</v>
      </c>
      <c r="F21" s="85">
        <f t="shared" si="8"/>
        <v>14.2</v>
      </c>
    </row>
    <row r="22" spans="1:6" ht="52.5" customHeight="1" x14ac:dyDescent="0.2">
      <c r="A22" s="23" t="s">
        <v>61</v>
      </c>
      <c r="B22" s="21" t="s">
        <v>98</v>
      </c>
      <c r="C22" s="22"/>
      <c r="D22" s="85">
        <f t="shared" ref="D22:F23" si="9">D23</f>
        <v>14.2</v>
      </c>
      <c r="E22" s="85">
        <f t="shared" si="9"/>
        <v>0</v>
      </c>
      <c r="F22" s="85">
        <f t="shared" si="9"/>
        <v>14.2</v>
      </c>
    </row>
    <row r="23" spans="1:6" ht="12" customHeight="1" x14ac:dyDescent="0.2">
      <c r="A23" s="23" t="s">
        <v>50</v>
      </c>
      <c r="B23" s="21" t="s">
        <v>98</v>
      </c>
      <c r="C23" s="22">
        <v>500</v>
      </c>
      <c r="D23" s="85">
        <f t="shared" si="9"/>
        <v>14.2</v>
      </c>
      <c r="E23" s="85">
        <f t="shared" si="9"/>
        <v>0</v>
      </c>
      <c r="F23" s="85">
        <f t="shared" si="9"/>
        <v>14.2</v>
      </c>
    </row>
    <row r="24" spans="1:6" ht="15.75" customHeight="1" x14ac:dyDescent="0.2">
      <c r="A24" s="23" t="s">
        <v>33</v>
      </c>
      <c r="B24" s="21" t="s">
        <v>98</v>
      </c>
      <c r="C24" s="22">
        <v>540</v>
      </c>
      <c r="D24" s="85">
        <f>'расходы по структуре 2020 '!G32</f>
        <v>14.2</v>
      </c>
      <c r="E24" s="85">
        <f>'расходы по структуре 2020 '!H32</f>
        <v>0</v>
      </c>
      <c r="F24" s="85">
        <f>'расходы по структуре 2020 '!I32</f>
        <v>14.2</v>
      </c>
    </row>
    <row r="25" spans="1:6" ht="43.5" customHeight="1" x14ac:dyDescent="0.2">
      <c r="A25" s="24" t="s">
        <v>199</v>
      </c>
      <c r="B25" s="27">
        <v>7500000000</v>
      </c>
      <c r="C25" s="17"/>
      <c r="D25" s="18">
        <f>D28+D32</f>
        <v>2</v>
      </c>
      <c r="E25" s="18">
        <f t="shared" ref="E25:F25" si="10">E28+E32</f>
        <v>0</v>
      </c>
      <c r="F25" s="18">
        <f t="shared" si="10"/>
        <v>2</v>
      </c>
    </row>
    <row r="26" spans="1:6" ht="42.75" customHeight="1" x14ac:dyDescent="0.2">
      <c r="A26" s="23" t="s">
        <v>154</v>
      </c>
      <c r="B26" s="26">
        <v>7510000000</v>
      </c>
      <c r="C26" s="22"/>
      <c r="D26" s="85">
        <f>D27</f>
        <v>1</v>
      </c>
      <c r="E26" s="85">
        <f t="shared" ref="E26:F26" si="11">E27</f>
        <v>0</v>
      </c>
      <c r="F26" s="85">
        <f t="shared" si="11"/>
        <v>1</v>
      </c>
    </row>
    <row r="27" spans="1:6" ht="39" customHeight="1" x14ac:dyDescent="0.2">
      <c r="A27" s="23" t="s">
        <v>63</v>
      </c>
      <c r="B27" s="26">
        <v>7510100000</v>
      </c>
      <c r="C27" s="22"/>
      <c r="D27" s="85">
        <f>D32</f>
        <v>1</v>
      </c>
      <c r="E27" s="85">
        <f t="shared" ref="E27:F27" si="12">E32</f>
        <v>0</v>
      </c>
      <c r="F27" s="85">
        <f t="shared" si="12"/>
        <v>1</v>
      </c>
    </row>
    <row r="28" spans="1:6" ht="25.5" customHeight="1" x14ac:dyDescent="0.2">
      <c r="A28" s="23" t="s">
        <v>55</v>
      </c>
      <c r="B28" s="26">
        <v>7510199990</v>
      </c>
      <c r="C28" s="22"/>
      <c r="D28" s="85">
        <f>D29</f>
        <v>1</v>
      </c>
      <c r="E28" s="85">
        <f t="shared" ref="E28:F29" si="13">E29</f>
        <v>0</v>
      </c>
      <c r="F28" s="85">
        <f t="shared" si="13"/>
        <v>1</v>
      </c>
    </row>
    <row r="29" spans="1:6" ht="25.5" customHeight="1" x14ac:dyDescent="0.2">
      <c r="A29" s="23" t="s">
        <v>75</v>
      </c>
      <c r="B29" s="26">
        <v>7510199990</v>
      </c>
      <c r="C29" s="22">
        <v>200</v>
      </c>
      <c r="D29" s="85">
        <f>D30</f>
        <v>1</v>
      </c>
      <c r="E29" s="85">
        <f t="shared" si="13"/>
        <v>0</v>
      </c>
      <c r="F29" s="85">
        <f t="shared" si="13"/>
        <v>1</v>
      </c>
    </row>
    <row r="30" spans="1:6" ht="25.5" customHeight="1" x14ac:dyDescent="0.2">
      <c r="A30" s="23" t="s">
        <v>36</v>
      </c>
      <c r="B30" s="26">
        <v>7510199990</v>
      </c>
      <c r="C30" s="22">
        <v>240</v>
      </c>
      <c r="D30" s="85">
        <f>'расходы по структуре 2020 '!G133</f>
        <v>1</v>
      </c>
      <c r="E30" s="85">
        <f>'расходы по структуре 2020 '!H133</f>
        <v>0</v>
      </c>
      <c r="F30" s="85">
        <f>'расходы по структуре 2020 '!I133</f>
        <v>1</v>
      </c>
    </row>
    <row r="31" spans="1:6" ht="18" customHeight="1" x14ac:dyDescent="0.2">
      <c r="A31" s="23" t="s">
        <v>155</v>
      </c>
      <c r="B31" s="26">
        <v>7520000000</v>
      </c>
      <c r="C31" s="22"/>
      <c r="D31" s="85">
        <f>D33</f>
        <v>1</v>
      </c>
      <c r="E31" s="85">
        <f t="shared" ref="E31:F31" si="14">E33</f>
        <v>0</v>
      </c>
      <c r="F31" s="85">
        <f t="shared" si="14"/>
        <v>1</v>
      </c>
    </row>
    <row r="32" spans="1:6" ht="25.5" customHeight="1" x14ac:dyDescent="0.2">
      <c r="A32" s="23" t="s">
        <v>55</v>
      </c>
      <c r="B32" s="26">
        <v>7520199990</v>
      </c>
      <c r="C32" s="22"/>
      <c r="D32" s="85">
        <f>D34</f>
        <v>1</v>
      </c>
      <c r="E32" s="85">
        <f t="shared" ref="E32:F32" si="15">E34</f>
        <v>0</v>
      </c>
      <c r="F32" s="85">
        <f t="shared" si="15"/>
        <v>1</v>
      </c>
    </row>
    <row r="33" spans="1:6" ht="25.5" customHeight="1" x14ac:dyDescent="0.2">
      <c r="A33" s="23" t="s">
        <v>156</v>
      </c>
      <c r="B33" s="26">
        <v>7520100000</v>
      </c>
      <c r="C33" s="22"/>
      <c r="D33" s="85">
        <f>D34</f>
        <v>1</v>
      </c>
      <c r="E33" s="85">
        <f t="shared" ref="E33:F33" si="16">E34</f>
        <v>0</v>
      </c>
      <c r="F33" s="85">
        <f t="shared" si="16"/>
        <v>1</v>
      </c>
    </row>
    <row r="34" spans="1:6" ht="25.5" customHeight="1" x14ac:dyDescent="0.2">
      <c r="A34" s="23" t="s">
        <v>75</v>
      </c>
      <c r="B34" s="26">
        <v>7520199990</v>
      </c>
      <c r="C34" s="22">
        <v>200</v>
      </c>
      <c r="D34" s="85">
        <f t="shared" ref="D34:F34" si="17">D35</f>
        <v>1</v>
      </c>
      <c r="E34" s="85">
        <f t="shared" si="17"/>
        <v>0</v>
      </c>
      <c r="F34" s="85">
        <f t="shared" si="17"/>
        <v>1</v>
      </c>
    </row>
    <row r="35" spans="1:6" ht="25.5" customHeight="1" x14ac:dyDescent="0.2">
      <c r="A35" s="23" t="s">
        <v>36</v>
      </c>
      <c r="B35" s="26">
        <v>7520199990</v>
      </c>
      <c r="C35" s="22">
        <v>240</v>
      </c>
      <c r="D35" s="85">
        <f>'расходы по структуре 2020 '!G135</f>
        <v>1</v>
      </c>
      <c r="E35" s="85">
        <f>'расходы по структуре 2020 '!H135</f>
        <v>0</v>
      </c>
      <c r="F35" s="85">
        <f>'расходы по структуре 2020 '!I135</f>
        <v>1</v>
      </c>
    </row>
    <row r="36" spans="1:6" ht="30" customHeight="1" x14ac:dyDescent="0.2">
      <c r="A36" s="14" t="s">
        <v>191</v>
      </c>
      <c r="B36" s="16" t="s">
        <v>165</v>
      </c>
      <c r="C36" s="17"/>
      <c r="D36" s="18">
        <f>D37</f>
        <v>299.488</v>
      </c>
      <c r="E36" s="18">
        <f t="shared" ref="E36:F36" si="18">E37</f>
        <v>0</v>
      </c>
      <c r="F36" s="18">
        <f t="shared" si="18"/>
        <v>299.488</v>
      </c>
    </row>
    <row r="37" spans="1:6" ht="30" customHeight="1" x14ac:dyDescent="0.2">
      <c r="A37" s="25" t="s">
        <v>166</v>
      </c>
      <c r="B37" s="21" t="s">
        <v>212</v>
      </c>
      <c r="C37" s="22"/>
      <c r="D37" s="85">
        <f>D38+D41</f>
        <v>299.488</v>
      </c>
      <c r="E37" s="85">
        <f t="shared" ref="E37:F37" si="19">E38+E41</f>
        <v>0</v>
      </c>
      <c r="F37" s="85">
        <f t="shared" si="19"/>
        <v>299.488</v>
      </c>
    </row>
    <row r="38" spans="1:6" ht="42.75" customHeight="1" x14ac:dyDescent="0.2">
      <c r="A38" s="25" t="s">
        <v>210</v>
      </c>
      <c r="B38" s="21" t="s">
        <v>167</v>
      </c>
      <c r="C38" s="22"/>
      <c r="D38" s="85">
        <f>D40</f>
        <v>1.488</v>
      </c>
      <c r="E38" s="85">
        <f t="shared" ref="E38:F38" si="20">E40</f>
        <v>0</v>
      </c>
      <c r="F38" s="85">
        <f t="shared" si="20"/>
        <v>1.488</v>
      </c>
    </row>
    <row r="39" spans="1:6" ht="33" customHeight="1" x14ac:dyDescent="0.2">
      <c r="A39" s="23" t="s">
        <v>75</v>
      </c>
      <c r="B39" s="21" t="s">
        <v>167</v>
      </c>
      <c r="C39" s="22">
        <v>200</v>
      </c>
      <c r="D39" s="85">
        <f>D40</f>
        <v>1.488</v>
      </c>
      <c r="E39" s="85">
        <f t="shared" ref="E39:F39" si="21">E40</f>
        <v>0</v>
      </c>
      <c r="F39" s="85">
        <f t="shared" si="21"/>
        <v>1.488</v>
      </c>
    </row>
    <row r="40" spans="1:6" ht="33" customHeight="1" x14ac:dyDescent="0.2">
      <c r="A40" s="23" t="s">
        <v>36</v>
      </c>
      <c r="B40" s="21" t="s">
        <v>167</v>
      </c>
      <c r="C40" s="22">
        <v>240</v>
      </c>
      <c r="D40" s="85">
        <v>1.488</v>
      </c>
      <c r="E40" s="85">
        <f>F40-D40</f>
        <v>0</v>
      </c>
      <c r="F40" s="85">
        <v>1.488</v>
      </c>
    </row>
    <row r="41" spans="1:6" ht="33" customHeight="1" x14ac:dyDescent="0.2">
      <c r="A41" s="23" t="s">
        <v>55</v>
      </c>
      <c r="B41" s="21" t="s">
        <v>209</v>
      </c>
      <c r="C41" s="22"/>
      <c r="D41" s="85">
        <f>D42</f>
        <v>298</v>
      </c>
      <c r="E41" s="85">
        <f t="shared" ref="E41:F42" si="22">E42</f>
        <v>0</v>
      </c>
      <c r="F41" s="85">
        <f t="shared" si="22"/>
        <v>298</v>
      </c>
    </row>
    <row r="42" spans="1:6" ht="33" customHeight="1" x14ac:dyDescent="0.2">
      <c r="A42" s="23" t="s">
        <v>75</v>
      </c>
      <c r="B42" s="21" t="s">
        <v>209</v>
      </c>
      <c r="C42" s="22">
        <v>200</v>
      </c>
      <c r="D42" s="85">
        <f>D43</f>
        <v>298</v>
      </c>
      <c r="E42" s="85">
        <f t="shared" si="22"/>
        <v>0</v>
      </c>
      <c r="F42" s="85">
        <f t="shared" si="22"/>
        <v>298</v>
      </c>
    </row>
    <row r="43" spans="1:6" ht="33" customHeight="1" x14ac:dyDescent="0.2">
      <c r="A43" s="23" t="s">
        <v>36</v>
      </c>
      <c r="B43" s="21" t="s">
        <v>209</v>
      </c>
      <c r="C43" s="22">
        <v>240</v>
      </c>
      <c r="D43" s="85">
        <f>'расходы по структуре 2020 '!G244</f>
        <v>298</v>
      </c>
      <c r="E43" s="85">
        <f>'расходы по структуре 2020 '!H244</f>
        <v>0</v>
      </c>
      <c r="F43" s="85">
        <f>'расходы по структуре 2020 '!I244</f>
        <v>298</v>
      </c>
    </row>
    <row r="44" spans="1:6" ht="30" customHeight="1" x14ac:dyDescent="0.2">
      <c r="A44" s="44" t="s">
        <v>190</v>
      </c>
      <c r="B44" s="16" t="s">
        <v>92</v>
      </c>
      <c r="C44" s="45"/>
      <c r="D44" s="112">
        <f>D45+D71+D66</f>
        <v>17453.5</v>
      </c>
      <c r="E44" s="136">
        <f t="shared" ref="E44" si="23">E45+E71+E66</f>
        <v>3.694822225952521E-13</v>
      </c>
      <c r="F44" s="135">
        <f t="shared" si="0"/>
        <v>17453.5</v>
      </c>
    </row>
    <row r="45" spans="1:6" ht="45" customHeight="1" x14ac:dyDescent="0.2">
      <c r="A45" s="19" t="s">
        <v>72</v>
      </c>
      <c r="B45" s="21" t="s">
        <v>93</v>
      </c>
      <c r="C45" s="22" t="s">
        <v>34</v>
      </c>
      <c r="D45" s="85">
        <f>D46+D54+D57+D63+D60</f>
        <v>16812.399999999998</v>
      </c>
      <c r="E45" s="107">
        <f t="shared" ref="E45" si="24">E46+E54+E57+E63+E60</f>
        <v>45.000000000000369</v>
      </c>
      <c r="F45" s="106">
        <f t="shared" si="0"/>
        <v>16857.399999999998</v>
      </c>
    </row>
    <row r="46" spans="1:6" ht="24.75" customHeight="1" x14ac:dyDescent="0.2">
      <c r="A46" s="46" t="s">
        <v>134</v>
      </c>
      <c r="B46" s="21" t="s">
        <v>101</v>
      </c>
      <c r="C46" s="22"/>
      <c r="D46" s="85">
        <f>D47+D49+D51</f>
        <v>3553.8</v>
      </c>
      <c r="E46" s="107">
        <f t="shared" ref="E46" si="25">E47+E49+E51</f>
        <v>3.694822225952521E-13</v>
      </c>
      <c r="F46" s="106">
        <f t="shared" si="0"/>
        <v>3553.8000000000006</v>
      </c>
    </row>
    <row r="47" spans="1:6" ht="48.75" customHeight="1" x14ac:dyDescent="0.2">
      <c r="A47" s="23" t="s">
        <v>38</v>
      </c>
      <c r="B47" s="21" t="s">
        <v>101</v>
      </c>
      <c r="C47" s="22" t="s">
        <v>39</v>
      </c>
      <c r="D47" s="85">
        <f>D48</f>
        <v>3356.2</v>
      </c>
      <c r="E47" s="107">
        <f t="shared" ref="E47" si="26">E48</f>
        <v>-11.899999999999636</v>
      </c>
      <c r="F47" s="106">
        <f t="shared" si="0"/>
        <v>3344.3</v>
      </c>
    </row>
    <row r="48" spans="1:6" ht="15.75" customHeight="1" x14ac:dyDescent="0.2">
      <c r="A48" s="23" t="s">
        <v>40</v>
      </c>
      <c r="B48" s="21" t="s">
        <v>101</v>
      </c>
      <c r="C48" s="22" t="s">
        <v>41</v>
      </c>
      <c r="D48" s="85">
        <f>'расходы по структуре 2020 '!G54</f>
        <v>3356.2</v>
      </c>
      <c r="E48" s="106">
        <f>F48-D48</f>
        <v>-11.899999999999636</v>
      </c>
      <c r="F48" s="106">
        <f>'расходы по структуре 2020 '!I54</f>
        <v>3344.3</v>
      </c>
    </row>
    <row r="49" spans="1:6" ht="30" customHeight="1" x14ac:dyDescent="0.2">
      <c r="A49" s="23" t="s">
        <v>75</v>
      </c>
      <c r="B49" s="21" t="s">
        <v>101</v>
      </c>
      <c r="C49" s="22" t="s">
        <v>35</v>
      </c>
      <c r="D49" s="85">
        <f>D50</f>
        <v>165.3</v>
      </c>
      <c r="E49" s="107">
        <f>E50</f>
        <v>11.900000000000006</v>
      </c>
      <c r="F49" s="106">
        <f>F50</f>
        <v>177.20000000000002</v>
      </c>
    </row>
    <row r="50" spans="1:6" ht="30" customHeight="1" x14ac:dyDescent="0.2">
      <c r="A50" s="23" t="s">
        <v>36</v>
      </c>
      <c r="B50" s="21" t="s">
        <v>101</v>
      </c>
      <c r="C50" s="22" t="s">
        <v>37</v>
      </c>
      <c r="D50" s="85">
        <f>'расходы по структуре 2020 '!G59</f>
        <v>165.3</v>
      </c>
      <c r="E50" s="106">
        <f>F50-D50</f>
        <v>11.900000000000006</v>
      </c>
      <c r="F50" s="106">
        <f>'расходы по структуре 2020 '!I59</f>
        <v>177.20000000000002</v>
      </c>
    </row>
    <row r="51" spans="1:6" ht="13.5" customHeight="1" x14ac:dyDescent="0.2">
      <c r="A51" s="23" t="s">
        <v>44</v>
      </c>
      <c r="B51" s="21" t="s">
        <v>101</v>
      </c>
      <c r="C51" s="22" t="s">
        <v>45</v>
      </c>
      <c r="D51" s="85">
        <f>D52+D53</f>
        <v>32.299999999999997</v>
      </c>
      <c r="E51" s="85">
        <f t="shared" ref="E51:F51" si="27">E52+E53</f>
        <v>0</v>
      </c>
      <c r="F51" s="85">
        <f t="shared" si="27"/>
        <v>32.299999999999997</v>
      </c>
    </row>
    <row r="52" spans="1:6" ht="13.5" customHeight="1" x14ac:dyDescent="0.2">
      <c r="A52" s="23" t="s">
        <v>226</v>
      </c>
      <c r="B52" s="21" t="s">
        <v>101</v>
      </c>
      <c r="C52" s="22">
        <v>830</v>
      </c>
      <c r="D52" s="85">
        <f>'расходы по структуре 2020 '!G62</f>
        <v>2.2999999999999998</v>
      </c>
      <c r="E52" s="107">
        <v>0</v>
      </c>
      <c r="F52" s="106">
        <f>'расходы по структуре 2020 '!I62</f>
        <v>2.2999999999999998</v>
      </c>
    </row>
    <row r="53" spans="1:6" ht="13.5" customHeight="1" x14ac:dyDescent="0.2">
      <c r="A53" s="23" t="s">
        <v>46</v>
      </c>
      <c r="B53" s="21" t="s">
        <v>101</v>
      </c>
      <c r="C53" s="22" t="s">
        <v>47</v>
      </c>
      <c r="D53" s="85">
        <f>'расходы по структуре 2020 '!G64</f>
        <v>30</v>
      </c>
      <c r="E53" s="106">
        <f>F53-D53</f>
        <v>0</v>
      </c>
      <c r="F53" s="106">
        <f>'расходы по структуре 2020 '!I64</f>
        <v>30</v>
      </c>
    </row>
    <row r="54" spans="1:6" ht="13.5" customHeight="1" x14ac:dyDescent="0.2">
      <c r="A54" s="19" t="s">
        <v>52</v>
      </c>
      <c r="B54" s="21" t="s">
        <v>94</v>
      </c>
      <c r="C54" s="22" t="s">
        <v>34</v>
      </c>
      <c r="D54" s="85">
        <f t="shared" ref="D54:E55" si="28">D55</f>
        <v>2222.8000000000002</v>
      </c>
      <c r="E54" s="106">
        <f>E55</f>
        <v>0</v>
      </c>
      <c r="F54" s="106">
        <f>F55</f>
        <v>2222.8000000000002</v>
      </c>
    </row>
    <row r="55" spans="1:6" ht="51" customHeight="1" x14ac:dyDescent="0.2">
      <c r="A55" s="23" t="s">
        <v>38</v>
      </c>
      <c r="B55" s="21" t="s">
        <v>94</v>
      </c>
      <c r="C55" s="22" t="s">
        <v>39</v>
      </c>
      <c r="D55" s="85">
        <f t="shared" si="28"/>
        <v>2222.8000000000002</v>
      </c>
      <c r="E55" s="107">
        <f t="shared" si="28"/>
        <v>0</v>
      </c>
      <c r="F55" s="106">
        <f t="shared" si="0"/>
        <v>2222.8000000000002</v>
      </c>
    </row>
    <row r="56" spans="1:6" ht="31.5" customHeight="1" x14ac:dyDescent="0.2">
      <c r="A56" s="23" t="s">
        <v>42</v>
      </c>
      <c r="B56" s="21" t="s">
        <v>94</v>
      </c>
      <c r="C56" s="22" t="s">
        <v>43</v>
      </c>
      <c r="D56" s="85">
        <f>'расходы по структуре 2020 '!G14</f>
        <v>2222.8000000000002</v>
      </c>
      <c r="E56" s="106">
        <f>F56-D56</f>
        <v>0</v>
      </c>
      <c r="F56" s="106">
        <f>'расходы по структуре 2020 '!I14</f>
        <v>2222.8000000000002</v>
      </c>
    </row>
    <row r="57" spans="1:6" ht="20.25" customHeight="1" x14ac:dyDescent="0.2">
      <c r="A57" s="19" t="s">
        <v>25</v>
      </c>
      <c r="B57" s="21" t="s">
        <v>95</v>
      </c>
      <c r="C57" s="22" t="s">
        <v>34</v>
      </c>
      <c r="D57" s="85">
        <f>D58</f>
        <v>11001.599999999999</v>
      </c>
      <c r="E57" s="107">
        <f>E58</f>
        <v>0</v>
      </c>
      <c r="F57" s="106">
        <f t="shared" si="0"/>
        <v>11001.599999999999</v>
      </c>
    </row>
    <row r="58" spans="1:6" ht="56.25" customHeight="1" x14ac:dyDescent="0.2">
      <c r="A58" s="23" t="s">
        <v>38</v>
      </c>
      <c r="B58" s="21" t="s">
        <v>95</v>
      </c>
      <c r="C58" s="22" t="s">
        <v>39</v>
      </c>
      <c r="D58" s="85">
        <f t="shared" ref="D58:E58" si="29">D59</f>
        <v>11001.599999999999</v>
      </c>
      <c r="E58" s="107">
        <f t="shared" si="29"/>
        <v>0</v>
      </c>
      <c r="F58" s="106">
        <f t="shared" si="0"/>
        <v>11001.599999999999</v>
      </c>
    </row>
    <row r="59" spans="1:6" ht="26.25" customHeight="1" x14ac:dyDescent="0.2">
      <c r="A59" s="23" t="s">
        <v>42</v>
      </c>
      <c r="B59" s="21" t="s">
        <v>95</v>
      </c>
      <c r="C59" s="22" t="s">
        <v>43</v>
      </c>
      <c r="D59" s="85">
        <f>'расходы по структуре 2020 '!G23</f>
        <v>11001.599999999999</v>
      </c>
      <c r="E59" s="106">
        <f>F59-D59</f>
        <v>0</v>
      </c>
      <c r="F59" s="106">
        <f>'расходы по структуре 2020 '!I23</f>
        <v>11001.599999999999</v>
      </c>
    </row>
    <row r="60" spans="1:6" ht="18" customHeight="1" x14ac:dyDescent="0.2">
      <c r="A60" s="23" t="s">
        <v>54</v>
      </c>
      <c r="B60" s="21" t="s">
        <v>213</v>
      </c>
      <c r="C60" s="22"/>
      <c r="D60" s="85">
        <f>D61+D62</f>
        <v>7</v>
      </c>
      <c r="E60" s="85">
        <f>F60-D60</f>
        <v>45</v>
      </c>
      <c r="F60" s="85">
        <f t="shared" ref="F60" si="30">F61+F62</f>
        <v>52</v>
      </c>
    </row>
    <row r="61" spans="1:6" ht="18" customHeight="1" x14ac:dyDescent="0.2">
      <c r="A61" s="23" t="s">
        <v>226</v>
      </c>
      <c r="B61" s="21" t="s">
        <v>213</v>
      </c>
      <c r="C61" s="22">
        <v>830</v>
      </c>
      <c r="D61" s="85">
        <f>'расходы по структуре 2020 '!G70</f>
        <v>4.5</v>
      </c>
      <c r="E61" s="85">
        <f>'расходы по структуре 2020 '!H70</f>
        <v>0</v>
      </c>
      <c r="F61" s="85">
        <f>'расходы по структуре 2020 '!I70</f>
        <v>4.5</v>
      </c>
    </row>
    <row r="62" spans="1:6" ht="18" customHeight="1" x14ac:dyDescent="0.2">
      <c r="A62" s="23" t="s">
        <v>46</v>
      </c>
      <c r="B62" s="21" t="s">
        <v>213</v>
      </c>
      <c r="C62" s="22">
        <v>850</v>
      </c>
      <c r="D62" s="85">
        <f>'расходы по структуре 2020 '!G72</f>
        <v>2.5</v>
      </c>
      <c r="E62" s="85">
        <f>'расходы по структуре 2020 '!H72</f>
        <v>45</v>
      </c>
      <c r="F62" s="85">
        <f>'расходы по структуре 2020 '!I72</f>
        <v>47.5</v>
      </c>
    </row>
    <row r="63" spans="1:6" ht="39" customHeight="1" x14ac:dyDescent="0.2">
      <c r="A63" s="23" t="s">
        <v>85</v>
      </c>
      <c r="B63" s="21" t="s">
        <v>96</v>
      </c>
      <c r="C63" s="22"/>
      <c r="D63" s="85">
        <f t="shared" ref="D63:E64" si="31">D64</f>
        <v>27.2</v>
      </c>
      <c r="E63" s="107">
        <f t="shared" si="31"/>
        <v>0</v>
      </c>
      <c r="F63" s="106">
        <f t="shared" si="0"/>
        <v>27.2</v>
      </c>
    </row>
    <row r="64" spans="1:6" ht="18" customHeight="1" x14ac:dyDescent="0.2">
      <c r="A64" s="23" t="s">
        <v>50</v>
      </c>
      <c r="B64" s="21" t="s">
        <v>96</v>
      </c>
      <c r="C64" s="22">
        <v>500</v>
      </c>
      <c r="D64" s="85">
        <f t="shared" si="31"/>
        <v>27.2</v>
      </c>
      <c r="E64" s="107">
        <f t="shared" si="31"/>
        <v>0</v>
      </c>
      <c r="F64" s="106">
        <f t="shared" si="0"/>
        <v>27.2</v>
      </c>
    </row>
    <row r="65" spans="1:6" ht="12.75" customHeight="1" x14ac:dyDescent="0.2">
      <c r="A65" s="23" t="s">
        <v>33</v>
      </c>
      <c r="B65" s="21" t="s">
        <v>96</v>
      </c>
      <c r="C65" s="22">
        <v>540</v>
      </c>
      <c r="D65" s="85">
        <f>'расходы по структуре 2020 '!G37+'расходы по структуре 2020 '!G189</f>
        <v>27.2</v>
      </c>
      <c r="E65" s="106">
        <v>0</v>
      </c>
      <c r="F65" s="106">
        <f t="shared" si="0"/>
        <v>27.2</v>
      </c>
    </row>
    <row r="66" spans="1:6" ht="25.5" customHeight="1" x14ac:dyDescent="0.2">
      <c r="A66" s="23" t="s">
        <v>168</v>
      </c>
      <c r="B66" s="21" t="s">
        <v>169</v>
      </c>
      <c r="C66" s="22"/>
      <c r="D66" s="86">
        <f>D67+D69</f>
        <v>99.4</v>
      </c>
      <c r="E66" s="86">
        <f t="shared" ref="E66:F66" si="32">E67+E69</f>
        <v>-45</v>
      </c>
      <c r="F66" s="86">
        <f t="shared" si="32"/>
        <v>54.4</v>
      </c>
    </row>
    <row r="67" spans="1:6" ht="17.25" customHeight="1" x14ac:dyDescent="0.2">
      <c r="A67" s="23" t="s">
        <v>54</v>
      </c>
      <c r="B67" s="21" t="s">
        <v>170</v>
      </c>
      <c r="C67" s="22">
        <v>200</v>
      </c>
      <c r="D67" s="86">
        <f t="shared" ref="D67:F67" si="33">D68</f>
        <v>54.4</v>
      </c>
      <c r="E67" s="106">
        <f t="shared" si="33"/>
        <v>0</v>
      </c>
      <c r="F67" s="106">
        <f t="shared" si="33"/>
        <v>54.4</v>
      </c>
    </row>
    <row r="68" spans="1:6" ht="30.75" customHeight="1" x14ac:dyDescent="0.2">
      <c r="A68" s="23" t="s">
        <v>36</v>
      </c>
      <c r="B68" s="21" t="s">
        <v>170</v>
      </c>
      <c r="C68" s="22">
        <v>240</v>
      </c>
      <c r="D68" s="86">
        <f>'расходы по структуре 2020 '!G76</f>
        <v>54.4</v>
      </c>
      <c r="E68" s="106">
        <f>F68-D68</f>
        <v>0</v>
      </c>
      <c r="F68" s="106">
        <f>'расходы по структуре 2020 '!I75</f>
        <v>54.4</v>
      </c>
    </row>
    <row r="69" spans="1:6" ht="18.75" customHeight="1" x14ac:dyDescent="0.2">
      <c r="A69" s="23" t="s">
        <v>44</v>
      </c>
      <c r="B69" s="21" t="s">
        <v>170</v>
      </c>
      <c r="C69" s="22">
        <v>800</v>
      </c>
      <c r="D69" s="86">
        <f>D70</f>
        <v>45</v>
      </c>
      <c r="E69" s="86">
        <f t="shared" ref="E69:F69" si="34">E70</f>
        <v>-45</v>
      </c>
      <c r="F69" s="86">
        <f t="shared" si="34"/>
        <v>0</v>
      </c>
    </row>
    <row r="70" spans="1:6" ht="14.25" customHeight="1" x14ac:dyDescent="0.2">
      <c r="A70" s="23" t="s">
        <v>46</v>
      </c>
      <c r="B70" s="21" t="s">
        <v>170</v>
      </c>
      <c r="C70" s="22">
        <v>850</v>
      </c>
      <c r="D70" s="86">
        <v>45</v>
      </c>
      <c r="E70" s="106">
        <v>-45</v>
      </c>
      <c r="F70" s="106">
        <v>0</v>
      </c>
    </row>
    <row r="71" spans="1:6" ht="28.5" customHeight="1" x14ac:dyDescent="0.2">
      <c r="A71" s="19" t="s">
        <v>185</v>
      </c>
      <c r="B71" s="21" t="s">
        <v>115</v>
      </c>
      <c r="C71" s="22" t="s">
        <v>34</v>
      </c>
      <c r="D71" s="108">
        <f t="shared" ref="D71:E73" si="35">D72</f>
        <v>541.70000000000005</v>
      </c>
      <c r="E71" s="114">
        <f>E72</f>
        <v>0</v>
      </c>
      <c r="F71" s="106">
        <f t="shared" si="0"/>
        <v>541.70000000000005</v>
      </c>
    </row>
    <row r="72" spans="1:6" ht="12" customHeight="1" x14ac:dyDescent="0.2">
      <c r="A72" s="19" t="s">
        <v>30</v>
      </c>
      <c r="B72" s="21" t="s">
        <v>116</v>
      </c>
      <c r="C72" s="22"/>
      <c r="D72" s="85">
        <f t="shared" si="35"/>
        <v>541.70000000000005</v>
      </c>
      <c r="E72" s="107">
        <f t="shared" si="35"/>
        <v>0</v>
      </c>
      <c r="F72" s="106">
        <f t="shared" si="0"/>
        <v>541.70000000000005</v>
      </c>
    </row>
    <row r="73" spans="1:6" ht="27.75" customHeight="1" x14ac:dyDescent="0.2">
      <c r="A73" s="23" t="s">
        <v>75</v>
      </c>
      <c r="B73" s="21" t="s">
        <v>116</v>
      </c>
      <c r="C73" s="22" t="s">
        <v>35</v>
      </c>
      <c r="D73" s="85">
        <f t="shared" si="35"/>
        <v>541.70000000000005</v>
      </c>
      <c r="E73" s="107">
        <f t="shared" si="35"/>
        <v>0</v>
      </c>
      <c r="F73" s="106">
        <f t="shared" si="0"/>
        <v>541.70000000000005</v>
      </c>
    </row>
    <row r="74" spans="1:6" ht="24" customHeight="1" x14ac:dyDescent="0.2">
      <c r="A74" s="23" t="s">
        <v>36</v>
      </c>
      <c r="B74" s="21" t="s">
        <v>116</v>
      </c>
      <c r="C74" s="22" t="s">
        <v>37</v>
      </c>
      <c r="D74" s="85">
        <f>'расходы по структуре 2020 '!G182</f>
        <v>541.70000000000005</v>
      </c>
      <c r="E74" s="85">
        <f>'расходы по структуре 2020 '!H182</f>
        <v>0</v>
      </c>
      <c r="F74" s="85">
        <f>'расходы по структуре 2020 '!I182</f>
        <v>541.69999999999993</v>
      </c>
    </row>
    <row r="75" spans="1:6" ht="36.75" customHeight="1" x14ac:dyDescent="0.2">
      <c r="A75" s="44" t="s">
        <v>198</v>
      </c>
      <c r="B75" s="45">
        <v>7800000000</v>
      </c>
      <c r="C75" s="45"/>
      <c r="D75" s="112">
        <f>D76+D88+D101</f>
        <v>8716.1</v>
      </c>
      <c r="E75" s="136">
        <f>E76+E88+E101</f>
        <v>0</v>
      </c>
      <c r="F75" s="135">
        <f t="shared" ref="F75:F127" si="36">D75+E75</f>
        <v>8716.1</v>
      </c>
    </row>
    <row r="76" spans="1:6" ht="14.25" customHeight="1" x14ac:dyDescent="0.2">
      <c r="A76" s="19" t="s">
        <v>139</v>
      </c>
      <c r="B76" s="21" t="s">
        <v>140</v>
      </c>
      <c r="C76" s="22" t="s">
        <v>34</v>
      </c>
      <c r="D76" s="85">
        <f>D77</f>
        <v>7456.2</v>
      </c>
      <c r="E76" s="107">
        <f>F76-D76</f>
        <v>-1.5</v>
      </c>
      <c r="F76" s="106">
        <f>F77</f>
        <v>7454.7</v>
      </c>
    </row>
    <row r="77" spans="1:6" ht="28.5" customHeight="1" x14ac:dyDescent="0.2">
      <c r="A77" s="19" t="s">
        <v>188</v>
      </c>
      <c r="B77" s="21" t="s">
        <v>141</v>
      </c>
      <c r="C77" s="22"/>
      <c r="D77" s="85">
        <f>D78+D85</f>
        <v>7456.2</v>
      </c>
      <c r="E77" s="107">
        <f>F77-D77</f>
        <v>-1.5</v>
      </c>
      <c r="F77" s="106">
        <f>F78+F85</f>
        <v>7454.7</v>
      </c>
    </row>
    <row r="78" spans="1:6" ht="30.75" customHeight="1" x14ac:dyDescent="0.2">
      <c r="A78" s="19" t="s">
        <v>134</v>
      </c>
      <c r="B78" s="21" t="s">
        <v>142</v>
      </c>
      <c r="C78" s="22" t="s">
        <v>34</v>
      </c>
      <c r="D78" s="85">
        <f>D79+D81+D83</f>
        <v>7056.2</v>
      </c>
      <c r="E78" s="107">
        <f>E79+E81+E83</f>
        <v>-1.5</v>
      </c>
      <c r="F78" s="106">
        <f t="shared" si="36"/>
        <v>7054.7</v>
      </c>
    </row>
    <row r="79" spans="1:6" ht="60.75" customHeight="1" x14ac:dyDescent="0.2">
      <c r="A79" s="23" t="s">
        <v>38</v>
      </c>
      <c r="B79" s="21" t="s">
        <v>142</v>
      </c>
      <c r="C79" s="22" t="s">
        <v>39</v>
      </c>
      <c r="D79" s="85">
        <f>D80</f>
        <v>5669.5</v>
      </c>
      <c r="E79" s="107">
        <f>E80</f>
        <v>-1.5</v>
      </c>
      <c r="F79" s="106">
        <f t="shared" si="36"/>
        <v>5668</v>
      </c>
    </row>
    <row r="80" spans="1:6" ht="19.5" customHeight="1" x14ac:dyDescent="0.2">
      <c r="A80" s="23" t="s">
        <v>40</v>
      </c>
      <c r="B80" s="21" t="s">
        <v>142</v>
      </c>
      <c r="C80" s="22" t="s">
        <v>41</v>
      </c>
      <c r="D80" s="85">
        <f>'расходы по структуре 2020 '!G281</f>
        <v>5669.5</v>
      </c>
      <c r="E80" s="85">
        <f>'расходы по структуре 2020 '!H281</f>
        <v>-1.5</v>
      </c>
      <c r="F80" s="85">
        <f>'расходы по структуре 2020 '!I281</f>
        <v>5668</v>
      </c>
    </row>
    <row r="81" spans="1:6" ht="26.25" customHeight="1" x14ac:dyDescent="0.2">
      <c r="A81" s="23" t="s">
        <v>75</v>
      </c>
      <c r="B81" s="21" t="s">
        <v>142</v>
      </c>
      <c r="C81" s="22" t="s">
        <v>35</v>
      </c>
      <c r="D81" s="85">
        <f>D82</f>
        <v>1384.8</v>
      </c>
      <c r="E81" s="107">
        <f>E82</f>
        <v>0</v>
      </c>
      <c r="F81" s="106">
        <f t="shared" si="36"/>
        <v>1384.8</v>
      </c>
    </row>
    <row r="82" spans="1:6" ht="30" customHeight="1" x14ac:dyDescent="0.2">
      <c r="A82" s="23" t="s">
        <v>36</v>
      </c>
      <c r="B82" s="21" t="s">
        <v>142</v>
      </c>
      <c r="C82" s="22" t="s">
        <v>37</v>
      </c>
      <c r="D82" s="85">
        <f>'расходы по структуре 2020 '!G286</f>
        <v>1384.8</v>
      </c>
      <c r="E82" s="85">
        <f>'расходы по структуре 2020 '!H286</f>
        <v>0</v>
      </c>
      <c r="F82" s="85">
        <f>'расходы по структуре 2020 '!I286</f>
        <v>1384.8</v>
      </c>
    </row>
    <row r="83" spans="1:6" ht="15" customHeight="1" x14ac:dyDescent="0.2">
      <c r="A83" s="23" t="s">
        <v>44</v>
      </c>
      <c r="B83" s="21" t="s">
        <v>142</v>
      </c>
      <c r="C83" s="22" t="s">
        <v>45</v>
      </c>
      <c r="D83" s="85">
        <f>D84</f>
        <v>1.9</v>
      </c>
      <c r="E83" s="107">
        <f>E84</f>
        <v>0</v>
      </c>
      <c r="F83" s="106">
        <f t="shared" si="36"/>
        <v>1.9</v>
      </c>
    </row>
    <row r="84" spans="1:6" ht="21" customHeight="1" x14ac:dyDescent="0.2">
      <c r="A84" s="23" t="s">
        <v>46</v>
      </c>
      <c r="B84" s="21" t="s">
        <v>142</v>
      </c>
      <c r="C84" s="22" t="s">
        <v>47</v>
      </c>
      <c r="D84" s="85">
        <f>'расходы по структуре 2020 '!G289</f>
        <v>1.9</v>
      </c>
      <c r="E84" s="85">
        <f>'расходы по структуре 2020 '!H289</f>
        <v>0</v>
      </c>
      <c r="F84" s="85">
        <f>'расходы по структуре 2020 '!I289</f>
        <v>1.9</v>
      </c>
    </row>
    <row r="85" spans="1:6" ht="41.25" customHeight="1" x14ac:dyDescent="0.2">
      <c r="A85" s="23" t="s">
        <v>230</v>
      </c>
      <c r="B85" s="21" t="s">
        <v>229</v>
      </c>
      <c r="C85" s="22"/>
      <c r="D85" s="85">
        <f>D86</f>
        <v>400</v>
      </c>
      <c r="E85" s="106">
        <f>E86</f>
        <v>0</v>
      </c>
      <c r="F85" s="106">
        <f>F86</f>
        <v>400</v>
      </c>
    </row>
    <row r="86" spans="1:6" ht="26.25" customHeight="1" x14ac:dyDescent="0.2">
      <c r="A86" s="23" t="s">
        <v>75</v>
      </c>
      <c r="B86" s="21" t="s">
        <v>229</v>
      </c>
      <c r="C86" s="22">
        <v>200</v>
      </c>
      <c r="D86" s="85">
        <f>'расходы по структуре 2020 '!G292</f>
        <v>400</v>
      </c>
      <c r="E86" s="106">
        <f>F86-D86</f>
        <v>0</v>
      </c>
      <c r="F86" s="106">
        <f>'расходы по структуре 2020 '!I293</f>
        <v>400</v>
      </c>
    </row>
    <row r="87" spans="1:6" ht="27" customHeight="1" x14ac:dyDescent="0.2">
      <c r="A87" s="23" t="s">
        <v>36</v>
      </c>
      <c r="B87" s="21" t="s">
        <v>229</v>
      </c>
      <c r="C87" s="22">
        <v>240</v>
      </c>
      <c r="D87" s="85">
        <f>'расходы по структуре 2020 '!G293</f>
        <v>400</v>
      </c>
      <c r="E87" s="106">
        <f>F87-D87</f>
        <v>0</v>
      </c>
      <c r="F87" s="106">
        <f>'расходы по структуре 2020 '!I294</f>
        <v>400</v>
      </c>
    </row>
    <row r="88" spans="1:6" ht="25.5" customHeight="1" x14ac:dyDescent="0.2">
      <c r="A88" s="19" t="s">
        <v>131</v>
      </c>
      <c r="B88" s="21" t="s">
        <v>130</v>
      </c>
      <c r="C88" s="22" t="s">
        <v>34</v>
      </c>
      <c r="D88" s="85">
        <f>D89</f>
        <v>1225.9000000000001</v>
      </c>
      <c r="E88" s="107">
        <f>E89</f>
        <v>1.5</v>
      </c>
      <c r="F88" s="106">
        <f t="shared" si="36"/>
        <v>1227.4000000000001</v>
      </c>
    </row>
    <row r="89" spans="1:6" ht="21" customHeight="1" x14ac:dyDescent="0.2">
      <c r="A89" s="19" t="s">
        <v>58</v>
      </c>
      <c r="B89" s="21" t="s">
        <v>132</v>
      </c>
      <c r="C89" s="22"/>
      <c r="D89" s="85">
        <f>D90+D95+D98</f>
        <v>1225.9000000000001</v>
      </c>
      <c r="E89" s="107">
        <f>E90+E95+E98</f>
        <v>1.5</v>
      </c>
      <c r="F89" s="106">
        <f t="shared" si="36"/>
        <v>1227.4000000000001</v>
      </c>
    </row>
    <row r="90" spans="1:6" ht="31.5" customHeight="1" x14ac:dyDescent="0.2">
      <c r="A90" s="19" t="s">
        <v>53</v>
      </c>
      <c r="B90" s="21" t="s">
        <v>133</v>
      </c>
      <c r="C90" s="22"/>
      <c r="D90" s="85">
        <f>D91+D93</f>
        <v>1213.9000000000001</v>
      </c>
      <c r="E90" s="85">
        <f t="shared" ref="E90:F90" si="37">E91+E93</f>
        <v>1.5</v>
      </c>
      <c r="F90" s="85">
        <f t="shared" si="37"/>
        <v>1215.4000000000001</v>
      </c>
    </row>
    <row r="91" spans="1:6" ht="59.25" customHeight="1" x14ac:dyDescent="0.2">
      <c r="A91" s="23" t="s">
        <v>38</v>
      </c>
      <c r="B91" s="21" t="s">
        <v>133</v>
      </c>
      <c r="C91" s="22" t="s">
        <v>39</v>
      </c>
      <c r="D91" s="85">
        <f>D92</f>
        <v>949.5</v>
      </c>
      <c r="E91" s="85">
        <f t="shared" ref="E91:F91" si="38">E92</f>
        <v>1.5</v>
      </c>
      <c r="F91" s="85">
        <f t="shared" si="38"/>
        <v>951</v>
      </c>
    </row>
    <row r="92" spans="1:6" ht="21" customHeight="1" x14ac:dyDescent="0.2">
      <c r="A92" s="23" t="s">
        <v>40</v>
      </c>
      <c r="B92" s="21" t="s">
        <v>133</v>
      </c>
      <c r="C92" s="22" t="s">
        <v>41</v>
      </c>
      <c r="D92" s="85">
        <f>'расходы по структуре 2020 '!G253</f>
        <v>949.5</v>
      </c>
      <c r="E92" s="85">
        <f>'расходы по структуре 2020 '!H253</f>
        <v>1.5</v>
      </c>
      <c r="F92" s="85">
        <f>'расходы по структуре 2020 '!I253</f>
        <v>951</v>
      </c>
    </row>
    <row r="93" spans="1:6" ht="27" customHeight="1" x14ac:dyDescent="0.2">
      <c r="A93" s="23" t="s">
        <v>75</v>
      </c>
      <c r="B93" s="21" t="s">
        <v>133</v>
      </c>
      <c r="C93" s="22" t="s">
        <v>35</v>
      </c>
      <c r="D93" s="85">
        <f>D94</f>
        <v>264.39999999999998</v>
      </c>
      <c r="E93" s="107">
        <f>E94</f>
        <v>0</v>
      </c>
      <c r="F93" s="106">
        <f t="shared" si="36"/>
        <v>264.39999999999998</v>
      </c>
    </row>
    <row r="94" spans="1:6" ht="26.25" customHeight="1" x14ac:dyDescent="0.2">
      <c r="A94" s="23" t="s">
        <v>36</v>
      </c>
      <c r="B94" s="21" t="s">
        <v>133</v>
      </c>
      <c r="C94" s="22" t="s">
        <v>37</v>
      </c>
      <c r="D94" s="85">
        <f>'расходы по структуре 2020 '!G258</f>
        <v>264.39999999999998</v>
      </c>
      <c r="E94" s="85">
        <f>'расходы по структуре 2020 '!H258</f>
        <v>0</v>
      </c>
      <c r="F94" s="85">
        <f>'расходы по структуре 2020 '!I258</f>
        <v>264.39999999999998</v>
      </c>
    </row>
    <row r="95" spans="1:6" ht="42" customHeight="1" x14ac:dyDescent="0.2">
      <c r="A95" s="23" t="s">
        <v>176</v>
      </c>
      <c r="B95" s="35" t="s">
        <v>177</v>
      </c>
      <c r="C95" s="22"/>
      <c r="D95" s="85">
        <f t="shared" ref="D95:E95" si="39">D96</f>
        <v>0.6</v>
      </c>
      <c r="E95" s="107">
        <f t="shared" si="39"/>
        <v>0</v>
      </c>
      <c r="F95" s="106">
        <f t="shared" si="36"/>
        <v>0.6</v>
      </c>
    </row>
    <row r="96" spans="1:6" ht="29.25" customHeight="1" x14ac:dyDescent="0.2">
      <c r="A96" s="23" t="s">
        <v>75</v>
      </c>
      <c r="B96" s="26" t="s">
        <v>180</v>
      </c>
      <c r="C96" s="22" t="s">
        <v>35</v>
      </c>
      <c r="D96" s="85">
        <f>D97</f>
        <v>0.6</v>
      </c>
      <c r="E96" s="107">
        <f>E97</f>
        <v>0</v>
      </c>
      <c r="F96" s="106">
        <f t="shared" si="36"/>
        <v>0.6</v>
      </c>
    </row>
    <row r="97" spans="1:6" ht="29.25" customHeight="1" x14ac:dyDescent="0.2">
      <c r="A97" s="23" t="s">
        <v>36</v>
      </c>
      <c r="B97" s="26" t="s">
        <v>180</v>
      </c>
      <c r="C97" s="22" t="s">
        <v>37</v>
      </c>
      <c r="D97" s="85">
        <f>'расходы 2020'!F217</f>
        <v>0.6</v>
      </c>
      <c r="E97" s="106">
        <v>0</v>
      </c>
      <c r="F97" s="106">
        <f t="shared" si="36"/>
        <v>0.6</v>
      </c>
    </row>
    <row r="98" spans="1:6" ht="29.25" customHeight="1" x14ac:dyDescent="0.2">
      <c r="A98" s="23" t="s">
        <v>181</v>
      </c>
      <c r="B98" s="47" t="s">
        <v>175</v>
      </c>
      <c r="C98" s="22"/>
      <c r="D98" s="85">
        <f>D99</f>
        <v>11.4</v>
      </c>
      <c r="E98" s="107">
        <f>E99</f>
        <v>0</v>
      </c>
      <c r="F98" s="106">
        <f t="shared" si="36"/>
        <v>11.4</v>
      </c>
    </row>
    <row r="99" spans="1:6" ht="26.25" customHeight="1" x14ac:dyDescent="0.2">
      <c r="A99" s="23" t="s">
        <v>75</v>
      </c>
      <c r="B99" s="47" t="s">
        <v>175</v>
      </c>
      <c r="C99" s="22">
        <v>200</v>
      </c>
      <c r="D99" s="85">
        <f>D100</f>
        <v>11.4</v>
      </c>
      <c r="E99" s="107">
        <f>E100</f>
        <v>0</v>
      </c>
      <c r="F99" s="106">
        <f t="shared" si="36"/>
        <v>11.4</v>
      </c>
    </row>
    <row r="100" spans="1:6" ht="29.25" customHeight="1" x14ac:dyDescent="0.2">
      <c r="A100" s="23" t="s">
        <v>36</v>
      </c>
      <c r="B100" s="47" t="s">
        <v>175</v>
      </c>
      <c r="C100" s="22">
        <v>240</v>
      </c>
      <c r="D100" s="86">
        <f>'расходы 2020'!F214</f>
        <v>11.4</v>
      </c>
      <c r="E100" s="106">
        <v>0</v>
      </c>
      <c r="F100" s="106">
        <f t="shared" si="36"/>
        <v>11.4</v>
      </c>
    </row>
    <row r="101" spans="1:6" ht="14.25" customHeight="1" x14ac:dyDescent="0.2">
      <c r="A101" s="19" t="s">
        <v>59</v>
      </c>
      <c r="B101" s="21" t="s">
        <v>136</v>
      </c>
      <c r="C101" s="22" t="s">
        <v>34</v>
      </c>
      <c r="D101" s="85">
        <f t="shared" ref="D101:E104" si="40">D102</f>
        <v>34</v>
      </c>
      <c r="E101" s="107">
        <f t="shared" si="40"/>
        <v>0</v>
      </c>
      <c r="F101" s="106">
        <f t="shared" si="36"/>
        <v>34</v>
      </c>
    </row>
    <row r="102" spans="1:6" ht="25.5" customHeight="1" x14ac:dyDescent="0.2">
      <c r="A102" s="19" t="s">
        <v>137</v>
      </c>
      <c r="B102" s="21" t="s">
        <v>138</v>
      </c>
      <c r="C102" s="22" t="s">
        <v>34</v>
      </c>
      <c r="D102" s="85">
        <f t="shared" si="40"/>
        <v>34</v>
      </c>
      <c r="E102" s="107">
        <f t="shared" si="40"/>
        <v>0</v>
      </c>
      <c r="F102" s="106">
        <f t="shared" si="36"/>
        <v>34</v>
      </c>
    </row>
    <row r="103" spans="1:6" ht="24" customHeight="1" x14ac:dyDescent="0.2">
      <c r="A103" s="23" t="s">
        <v>134</v>
      </c>
      <c r="B103" s="26" t="s">
        <v>135</v>
      </c>
      <c r="C103" s="22"/>
      <c r="D103" s="85">
        <f t="shared" si="40"/>
        <v>34</v>
      </c>
      <c r="E103" s="107">
        <f t="shared" si="40"/>
        <v>0</v>
      </c>
      <c r="F103" s="106">
        <f t="shared" si="36"/>
        <v>34</v>
      </c>
    </row>
    <row r="104" spans="1:6" ht="31.5" customHeight="1" x14ac:dyDescent="0.2">
      <c r="A104" s="23" t="s">
        <v>75</v>
      </c>
      <c r="B104" s="26" t="s">
        <v>135</v>
      </c>
      <c r="C104" s="22">
        <v>200</v>
      </c>
      <c r="D104" s="85">
        <f t="shared" si="40"/>
        <v>34</v>
      </c>
      <c r="E104" s="107">
        <f t="shared" si="40"/>
        <v>0</v>
      </c>
      <c r="F104" s="106">
        <f t="shared" si="36"/>
        <v>34</v>
      </c>
    </row>
    <row r="105" spans="1:6" ht="32.25" customHeight="1" x14ac:dyDescent="0.2">
      <c r="A105" s="23" t="s">
        <v>36</v>
      </c>
      <c r="B105" s="26" t="s">
        <v>135</v>
      </c>
      <c r="C105" s="22">
        <v>240</v>
      </c>
      <c r="D105" s="85">
        <f>'расходы по структуре 2020 '!G272</f>
        <v>34</v>
      </c>
      <c r="E105" s="85">
        <f>'расходы по структуре 2020 '!H272</f>
        <v>0</v>
      </c>
      <c r="F105" s="85">
        <f>'расходы по структуре 2020 '!I272</f>
        <v>34</v>
      </c>
    </row>
    <row r="106" spans="1:6" ht="26.25" customHeight="1" x14ac:dyDescent="0.2">
      <c r="A106" s="24" t="s">
        <v>192</v>
      </c>
      <c r="B106" s="16" t="s">
        <v>102</v>
      </c>
      <c r="C106" s="17"/>
      <c r="D106" s="18">
        <f>D107+D116</f>
        <v>1721.1000000000001</v>
      </c>
      <c r="E106" s="18">
        <f t="shared" ref="E106:F106" si="41">E107+E116</f>
        <v>0</v>
      </c>
      <c r="F106" s="18">
        <f t="shared" si="41"/>
        <v>1721.1000000000001</v>
      </c>
    </row>
    <row r="107" spans="1:6" ht="41.25" customHeight="1" x14ac:dyDescent="0.2">
      <c r="A107" s="23" t="s">
        <v>74</v>
      </c>
      <c r="B107" s="21" t="s">
        <v>103</v>
      </c>
      <c r="C107" s="22"/>
      <c r="D107" s="85">
        <f>D111+D108</f>
        <v>1611.1000000000001</v>
      </c>
      <c r="E107" s="85">
        <f t="shared" ref="E107:E118" si="42">F107-D107</f>
        <v>0</v>
      </c>
      <c r="F107" s="106">
        <f>F108+F111</f>
        <v>1611.1000000000001</v>
      </c>
    </row>
    <row r="108" spans="1:6" ht="17.25" customHeight="1" x14ac:dyDescent="0.2">
      <c r="A108" s="7" t="s">
        <v>233</v>
      </c>
      <c r="B108" s="21" t="s">
        <v>234</v>
      </c>
      <c r="C108" s="22"/>
      <c r="D108" s="85">
        <f>D109</f>
        <v>500</v>
      </c>
      <c r="E108" s="85">
        <f t="shared" ref="E108:F109" si="43">E109</f>
        <v>0</v>
      </c>
      <c r="F108" s="85">
        <f t="shared" si="43"/>
        <v>500</v>
      </c>
    </row>
    <row r="109" spans="1:6" ht="21" customHeight="1" x14ac:dyDescent="0.2">
      <c r="A109" s="23" t="s">
        <v>44</v>
      </c>
      <c r="B109" s="21" t="s">
        <v>234</v>
      </c>
      <c r="C109" s="22">
        <v>800</v>
      </c>
      <c r="D109" s="85">
        <f>D110</f>
        <v>500</v>
      </c>
      <c r="E109" s="85">
        <f t="shared" si="43"/>
        <v>0</v>
      </c>
      <c r="F109" s="85">
        <f t="shared" si="43"/>
        <v>500</v>
      </c>
    </row>
    <row r="110" spans="1:6" ht="38.25" customHeight="1" x14ac:dyDescent="0.2">
      <c r="A110" s="138" t="s">
        <v>237</v>
      </c>
      <c r="B110" s="21" t="s">
        <v>234</v>
      </c>
      <c r="C110" s="22">
        <v>810</v>
      </c>
      <c r="D110" s="85">
        <v>500</v>
      </c>
      <c r="E110" s="85">
        <v>0</v>
      </c>
      <c r="F110" s="106">
        <v>500</v>
      </c>
    </row>
    <row r="111" spans="1:6" ht="27.75" customHeight="1" x14ac:dyDescent="0.2">
      <c r="A111" s="23" t="s">
        <v>55</v>
      </c>
      <c r="B111" s="21" t="s">
        <v>104</v>
      </c>
      <c r="C111" s="22"/>
      <c r="D111" s="85">
        <f>D112+D114</f>
        <v>1111.1000000000001</v>
      </c>
      <c r="E111" s="85">
        <f t="shared" si="42"/>
        <v>0</v>
      </c>
      <c r="F111" s="106">
        <f>F112+F114</f>
        <v>1111.1000000000001</v>
      </c>
    </row>
    <row r="112" spans="1:6" ht="24.75" customHeight="1" x14ac:dyDescent="0.2">
      <c r="A112" s="23" t="s">
        <v>75</v>
      </c>
      <c r="B112" s="21" t="s">
        <v>104</v>
      </c>
      <c r="C112" s="22" t="s">
        <v>35</v>
      </c>
      <c r="D112" s="85">
        <f>D113</f>
        <v>1107.4000000000001</v>
      </c>
      <c r="E112" s="85">
        <f t="shared" si="42"/>
        <v>0</v>
      </c>
      <c r="F112" s="106">
        <f>F113</f>
        <v>1107.4000000000001</v>
      </c>
    </row>
    <row r="113" spans="1:6" ht="24.75" customHeight="1" x14ac:dyDescent="0.2">
      <c r="A113" s="23" t="s">
        <v>36</v>
      </c>
      <c r="B113" s="21" t="s">
        <v>104</v>
      </c>
      <c r="C113" s="22" t="s">
        <v>37</v>
      </c>
      <c r="D113" s="85">
        <f>'расходы по структуре 2020 '!G85</f>
        <v>1107.4000000000001</v>
      </c>
      <c r="E113" s="85">
        <f t="shared" si="42"/>
        <v>0</v>
      </c>
      <c r="F113" s="85">
        <f>'расходы по структуре 2020 '!I85</f>
        <v>1107.4000000000001</v>
      </c>
    </row>
    <row r="114" spans="1:6" ht="16.5" customHeight="1" x14ac:dyDescent="0.2">
      <c r="A114" s="23" t="s">
        <v>44</v>
      </c>
      <c r="B114" s="21" t="s">
        <v>104</v>
      </c>
      <c r="C114" s="22" t="s">
        <v>45</v>
      </c>
      <c r="D114" s="85">
        <f>D115</f>
        <v>3.7</v>
      </c>
      <c r="E114" s="85">
        <f t="shared" si="42"/>
        <v>0</v>
      </c>
      <c r="F114" s="106">
        <f>F115</f>
        <v>3.7</v>
      </c>
    </row>
    <row r="115" spans="1:6" ht="21" customHeight="1" x14ac:dyDescent="0.2">
      <c r="A115" s="23" t="s">
        <v>46</v>
      </c>
      <c r="B115" s="21" t="s">
        <v>104</v>
      </c>
      <c r="C115" s="22" t="s">
        <v>47</v>
      </c>
      <c r="D115" s="85">
        <f>'расходы по структуре 2020 '!G89</f>
        <v>3.7</v>
      </c>
      <c r="E115" s="85">
        <f t="shared" si="42"/>
        <v>0</v>
      </c>
      <c r="F115" s="85">
        <f>'расходы по структуре 2020 '!I89</f>
        <v>3.7</v>
      </c>
    </row>
    <row r="116" spans="1:6" ht="25.5" customHeight="1" x14ac:dyDescent="0.2">
      <c r="A116" s="23" t="s">
        <v>203</v>
      </c>
      <c r="B116" s="21" t="s">
        <v>200</v>
      </c>
      <c r="C116" s="22"/>
      <c r="D116" s="85">
        <f t="shared" ref="D116:D118" si="44">D117</f>
        <v>110</v>
      </c>
      <c r="E116" s="85">
        <f t="shared" si="42"/>
        <v>0</v>
      </c>
      <c r="F116" s="106">
        <f>F117</f>
        <v>110</v>
      </c>
    </row>
    <row r="117" spans="1:6" ht="25.5" customHeight="1" x14ac:dyDescent="0.2">
      <c r="A117" s="23" t="s">
        <v>55</v>
      </c>
      <c r="B117" s="21" t="s">
        <v>202</v>
      </c>
      <c r="C117" s="22"/>
      <c r="D117" s="85">
        <f t="shared" si="44"/>
        <v>110</v>
      </c>
      <c r="E117" s="85">
        <f t="shared" si="42"/>
        <v>0</v>
      </c>
      <c r="F117" s="106">
        <f>F118</f>
        <v>110</v>
      </c>
    </row>
    <row r="118" spans="1:6" ht="24" customHeight="1" x14ac:dyDescent="0.2">
      <c r="A118" s="23" t="s">
        <v>75</v>
      </c>
      <c r="B118" s="21" t="s">
        <v>202</v>
      </c>
      <c r="C118" s="22" t="s">
        <v>35</v>
      </c>
      <c r="D118" s="85">
        <f t="shared" si="44"/>
        <v>110</v>
      </c>
      <c r="E118" s="85">
        <f t="shared" si="42"/>
        <v>0</v>
      </c>
      <c r="F118" s="106">
        <f>F119</f>
        <v>110</v>
      </c>
    </row>
    <row r="119" spans="1:6" ht="24.75" customHeight="1" x14ac:dyDescent="0.2">
      <c r="A119" s="23" t="s">
        <v>36</v>
      </c>
      <c r="B119" s="21" t="s">
        <v>202</v>
      </c>
      <c r="C119" s="22" t="s">
        <v>37</v>
      </c>
      <c r="D119" s="85">
        <v>110</v>
      </c>
      <c r="E119" s="85">
        <f>F119-D119</f>
        <v>0</v>
      </c>
      <c r="F119" s="85">
        <v>110</v>
      </c>
    </row>
    <row r="120" spans="1:6" ht="28.5" customHeight="1" x14ac:dyDescent="0.2">
      <c r="A120" s="44" t="s">
        <v>197</v>
      </c>
      <c r="B120" s="16" t="s">
        <v>126</v>
      </c>
      <c r="C120" s="17" t="s">
        <v>34</v>
      </c>
      <c r="D120" s="18">
        <f>D125+D121</f>
        <v>556.5</v>
      </c>
      <c r="E120" s="18">
        <f t="shared" ref="E120:F120" si="45">E125+E121</f>
        <v>0</v>
      </c>
      <c r="F120" s="18">
        <f t="shared" si="45"/>
        <v>556.5</v>
      </c>
    </row>
    <row r="121" spans="1:6" ht="36.75" customHeight="1" x14ac:dyDescent="0.2">
      <c r="A121" s="19" t="str">
        <f>'расходы по структуре 2020 '!A164</f>
        <v>Основное мероприятие «Мероприятия по отлову и содержанию безнадзорных животных на территории сельского поселения Светлый»</v>
      </c>
      <c r="B121" s="21" t="s">
        <v>224</v>
      </c>
      <c r="C121" s="22"/>
      <c r="D121" s="85">
        <f>'расходы по структуре 2020 '!G164</f>
        <v>15.7</v>
      </c>
      <c r="E121" s="107">
        <f t="shared" ref="E121:E123" si="46">F121-D121</f>
        <v>0</v>
      </c>
      <c r="F121" s="106">
        <f>'расходы по структуре 2020 '!I164</f>
        <v>15.7</v>
      </c>
    </row>
    <row r="122" spans="1:6" ht="29.25" customHeight="1" x14ac:dyDescent="0.2">
      <c r="A122" s="19" t="str">
        <f>'расходы по структуре 2020 '!A165</f>
        <v xml:space="preserve">Субвенции на организацию мероприятий при осуществлении деятельности по обращению с животными без владельцев </v>
      </c>
      <c r="B122" s="21" t="s">
        <v>220</v>
      </c>
      <c r="C122" s="22"/>
      <c r="D122" s="85">
        <f>'расходы по структуре 2020 '!G165</f>
        <v>15.7</v>
      </c>
      <c r="E122" s="107">
        <f t="shared" si="46"/>
        <v>0</v>
      </c>
      <c r="F122" s="106">
        <f>'расходы по структуре 2020 '!I165</f>
        <v>15.7</v>
      </c>
    </row>
    <row r="123" spans="1:6" ht="27.75" customHeight="1" x14ac:dyDescent="0.2">
      <c r="A123" s="19" t="str">
        <f>'расходы по структуре 2020 '!A166</f>
        <v>Закупка товаров, работ и услуг для обеспечения государственных (муниципальных) нужд</v>
      </c>
      <c r="B123" s="21" t="s">
        <v>220</v>
      </c>
      <c r="C123" s="22">
        <v>200</v>
      </c>
      <c r="D123" s="85">
        <f>'расходы по структуре 2020 '!G166</f>
        <v>15.7</v>
      </c>
      <c r="E123" s="107">
        <f t="shared" si="46"/>
        <v>0</v>
      </c>
      <c r="F123" s="106">
        <f>'расходы по структуре 2020 '!I166</f>
        <v>15.7</v>
      </c>
    </row>
    <row r="124" spans="1:6" ht="31.5" customHeight="1" x14ac:dyDescent="0.2">
      <c r="A124" s="19" t="str">
        <f>'расходы по структуре 2020 '!A167</f>
        <v>Иные закупки товаров, работ и услуг для обеспечения государственных (муниципальных) нужд</v>
      </c>
      <c r="B124" s="21" t="s">
        <v>220</v>
      </c>
      <c r="C124" s="22">
        <v>240</v>
      </c>
      <c r="D124" s="85">
        <f>'расходы по структуре 2020 '!G167</f>
        <v>15.7</v>
      </c>
      <c r="E124" s="107">
        <f>F124-D124</f>
        <v>0</v>
      </c>
      <c r="F124" s="106">
        <f>'расходы по структуре 2020 '!I167</f>
        <v>15.7</v>
      </c>
    </row>
    <row r="125" spans="1:6" ht="26.25" customHeight="1" x14ac:dyDescent="0.2">
      <c r="A125" s="23" t="s">
        <v>77</v>
      </c>
      <c r="B125" s="21" t="s">
        <v>127</v>
      </c>
      <c r="C125" s="22"/>
      <c r="D125" s="85">
        <f t="shared" ref="D125:E127" si="47">D126</f>
        <v>540.79999999999995</v>
      </c>
      <c r="E125" s="107">
        <f t="shared" si="47"/>
        <v>0</v>
      </c>
      <c r="F125" s="106">
        <f t="shared" si="36"/>
        <v>540.79999999999995</v>
      </c>
    </row>
    <row r="126" spans="1:6" ht="26.25" customHeight="1" x14ac:dyDescent="0.2">
      <c r="A126" s="23" t="s">
        <v>55</v>
      </c>
      <c r="B126" s="21" t="s">
        <v>235</v>
      </c>
      <c r="C126" s="22"/>
      <c r="D126" s="85">
        <f t="shared" si="47"/>
        <v>540.79999999999995</v>
      </c>
      <c r="E126" s="107">
        <f t="shared" si="47"/>
        <v>0</v>
      </c>
      <c r="F126" s="106">
        <f t="shared" si="36"/>
        <v>540.79999999999995</v>
      </c>
    </row>
    <row r="127" spans="1:6" ht="26.25" customHeight="1" x14ac:dyDescent="0.2">
      <c r="A127" s="23" t="s">
        <v>75</v>
      </c>
      <c r="B127" s="21" t="s">
        <v>235</v>
      </c>
      <c r="C127" s="22" t="s">
        <v>35</v>
      </c>
      <c r="D127" s="85">
        <f t="shared" si="47"/>
        <v>540.79999999999995</v>
      </c>
      <c r="E127" s="107">
        <f t="shared" si="47"/>
        <v>0</v>
      </c>
      <c r="F127" s="106">
        <f t="shared" si="36"/>
        <v>540.79999999999995</v>
      </c>
    </row>
    <row r="128" spans="1:6" ht="26.25" customHeight="1" x14ac:dyDescent="0.2">
      <c r="A128" s="23" t="s">
        <v>36</v>
      </c>
      <c r="B128" s="21" t="s">
        <v>235</v>
      </c>
      <c r="C128" s="22" t="s">
        <v>37</v>
      </c>
      <c r="D128" s="85">
        <f>'расходы по структуре 2020 '!G225</f>
        <v>540.79999999999995</v>
      </c>
      <c r="E128" s="85">
        <f>'расходы по структуре 2020 '!H225</f>
        <v>0</v>
      </c>
      <c r="F128" s="85">
        <f>'расходы по структуре 2020 '!I225</f>
        <v>540.79999999999995</v>
      </c>
    </row>
    <row r="129" spans="1:6" ht="38.25" customHeight="1" x14ac:dyDescent="0.2">
      <c r="A129" s="24" t="s">
        <v>193</v>
      </c>
      <c r="B129" s="16" t="s">
        <v>144</v>
      </c>
      <c r="C129" s="45"/>
      <c r="D129" s="112">
        <f>D130+D146+D151</f>
        <v>88.9</v>
      </c>
      <c r="E129" s="136">
        <f>E130+E146+E151</f>
        <v>0</v>
      </c>
      <c r="F129" s="135">
        <f>D129+E129</f>
        <v>88.9</v>
      </c>
    </row>
    <row r="130" spans="1:6" ht="21" customHeight="1" x14ac:dyDescent="0.2">
      <c r="A130" s="25" t="s">
        <v>49</v>
      </c>
      <c r="B130" s="21" t="s">
        <v>106</v>
      </c>
      <c r="C130" s="37"/>
      <c r="D130" s="108">
        <f>D131+D142</f>
        <v>86.9</v>
      </c>
      <c r="E130" s="114">
        <f>E131+E142</f>
        <v>0</v>
      </c>
      <c r="F130" s="106">
        <f t="shared" ref="F130:F138" si="48">D130+E130</f>
        <v>86.9</v>
      </c>
    </row>
    <row r="131" spans="1:6" ht="28.5" customHeight="1" x14ac:dyDescent="0.2">
      <c r="A131" s="23" t="s">
        <v>111</v>
      </c>
      <c r="B131" s="21" t="s">
        <v>112</v>
      </c>
      <c r="C131" s="22"/>
      <c r="D131" s="85">
        <f>D132+D137</f>
        <v>29.9</v>
      </c>
      <c r="E131" s="107">
        <f>E132+E137</f>
        <v>0</v>
      </c>
      <c r="F131" s="106">
        <f t="shared" si="48"/>
        <v>29.9</v>
      </c>
    </row>
    <row r="132" spans="1:6" ht="27.75" customHeight="1" x14ac:dyDescent="0.2">
      <c r="A132" s="23" t="s">
        <v>87</v>
      </c>
      <c r="B132" s="21" t="s">
        <v>113</v>
      </c>
      <c r="C132" s="22"/>
      <c r="D132" s="85">
        <f>D133+D135</f>
        <v>23.9</v>
      </c>
      <c r="E132" s="85">
        <f t="shared" ref="E132:F132" si="49">E133+E135</f>
        <v>0</v>
      </c>
      <c r="F132" s="85">
        <f t="shared" si="49"/>
        <v>23.9</v>
      </c>
    </row>
    <row r="133" spans="1:6" ht="50.25" customHeight="1" x14ac:dyDescent="0.2">
      <c r="A133" s="23" t="s">
        <v>38</v>
      </c>
      <c r="B133" s="21" t="s">
        <v>113</v>
      </c>
      <c r="C133" s="22">
        <v>100</v>
      </c>
      <c r="D133" s="85">
        <f>D134</f>
        <v>21.5</v>
      </c>
      <c r="E133" s="107">
        <f>E134</f>
        <v>0</v>
      </c>
      <c r="F133" s="106">
        <f t="shared" si="48"/>
        <v>21.5</v>
      </c>
    </row>
    <row r="134" spans="1:6" ht="21" customHeight="1" x14ac:dyDescent="0.2">
      <c r="A134" s="23" t="s">
        <v>40</v>
      </c>
      <c r="B134" s="21" t="s">
        <v>113</v>
      </c>
      <c r="C134" s="22">
        <v>110</v>
      </c>
      <c r="D134" s="85">
        <v>21.5</v>
      </c>
      <c r="E134" s="106">
        <f>F134-D134</f>
        <v>0</v>
      </c>
      <c r="F134" s="106">
        <v>21.5</v>
      </c>
    </row>
    <row r="135" spans="1:6" ht="28.5" customHeight="1" x14ac:dyDescent="0.2">
      <c r="A135" s="23" t="s">
        <v>75</v>
      </c>
      <c r="B135" s="21" t="s">
        <v>113</v>
      </c>
      <c r="C135" s="22">
        <v>200</v>
      </c>
      <c r="D135" s="85">
        <f>D136</f>
        <v>2.4</v>
      </c>
      <c r="E135" s="85">
        <f t="shared" ref="E135:F135" si="50">E136</f>
        <v>0</v>
      </c>
      <c r="F135" s="85">
        <f t="shared" si="50"/>
        <v>2.4</v>
      </c>
    </row>
    <row r="136" spans="1:6" ht="31.5" customHeight="1" x14ac:dyDescent="0.2">
      <c r="A136" s="23" t="s">
        <v>36</v>
      </c>
      <c r="B136" s="21" t="s">
        <v>113</v>
      </c>
      <c r="C136" s="22">
        <v>240</v>
      </c>
      <c r="D136" s="85">
        <v>2.4</v>
      </c>
      <c r="E136" s="106">
        <v>0</v>
      </c>
      <c r="F136" s="106">
        <v>2.4</v>
      </c>
    </row>
    <row r="137" spans="1:6" ht="42.75" customHeight="1" x14ac:dyDescent="0.2">
      <c r="A137" s="23" t="s">
        <v>88</v>
      </c>
      <c r="B137" s="21" t="s">
        <v>114</v>
      </c>
      <c r="C137" s="22"/>
      <c r="D137" s="86">
        <f>D138+D140</f>
        <v>6</v>
      </c>
      <c r="E137" s="86">
        <f t="shared" ref="E137:F137" si="51">E138+E140</f>
        <v>0</v>
      </c>
      <c r="F137" s="86">
        <f t="shared" si="51"/>
        <v>6</v>
      </c>
    </row>
    <row r="138" spans="1:6" ht="57.75" customHeight="1" x14ac:dyDescent="0.2">
      <c r="A138" s="23" t="s">
        <v>38</v>
      </c>
      <c r="B138" s="21" t="s">
        <v>114</v>
      </c>
      <c r="C138" s="22">
        <v>100</v>
      </c>
      <c r="D138" s="86">
        <f>D139</f>
        <v>0</v>
      </c>
      <c r="E138" s="106">
        <f>E139</f>
        <v>0</v>
      </c>
      <c r="F138" s="106">
        <f t="shared" si="48"/>
        <v>0</v>
      </c>
    </row>
    <row r="139" spans="1:6" ht="21" customHeight="1" x14ac:dyDescent="0.2">
      <c r="A139" s="23" t="s">
        <v>40</v>
      </c>
      <c r="B139" s="21" t="s">
        <v>114</v>
      </c>
      <c r="C139" s="22">
        <v>110</v>
      </c>
      <c r="D139" s="85">
        <v>0</v>
      </c>
      <c r="E139" s="106">
        <f>F139-D139</f>
        <v>0</v>
      </c>
      <c r="F139" s="106">
        <f>'расходы по структуре 2020 '!I156</f>
        <v>0</v>
      </c>
    </row>
    <row r="140" spans="1:6" ht="28.5" customHeight="1" x14ac:dyDescent="0.2">
      <c r="A140" s="23" t="s">
        <v>75</v>
      </c>
      <c r="B140" s="21" t="s">
        <v>114</v>
      </c>
      <c r="C140" s="22">
        <v>200</v>
      </c>
      <c r="D140" s="85">
        <f>D141</f>
        <v>6</v>
      </c>
      <c r="E140" s="85">
        <f t="shared" ref="E140:F140" si="52">E141</f>
        <v>0</v>
      </c>
      <c r="F140" s="85">
        <f t="shared" si="52"/>
        <v>6</v>
      </c>
    </row>
    <row r="141" spans="1:6" ht="27.75" customHeight="1" x14ac:dyDescent="0.2">
      <c r="A141" s="23" t="s">
        <v>36</v>
      </c>
      <c r="B141" s="21" t="s">
        <v>114</v>
      </c>
      <c r="C141" s="22">
        <v>240</v>
      </c>
      <c r="D141" s="85">
        <v>6</v>
      </c>
      <c r="E141" s="106">
        <v>0</v>
      </c>
      <c r="F141" s="106">
        <v>6</v>
      </c>
    </row>
    <row r="142" spans="1:6" ht="39" customHeight="1" x14ac:dyDescent="0.2">
      <c r="A142" s="23" t="s">
        <v>109</v>
      </c>
      <c r="B142" s="21" t="s">
        <v>108</v>
      </c>
      <c r="C142" s="22"/>
      <c r="D142" s="85">
        <f t="shared" ref="D142:F144" si="53">D143</f>
        <v>57</v>
      </c>
      <c r="E142" s="85">
        <f t="shared" si="53"/>
        <v>0</v>
      </c>
      <c r="F142" s="85">
        <f t="shared" si="53"/>
        <v>57</v>
      </c>
    </row>
    <row r="143" spans="1:6" ht="103.5" customHeight="1" x14ac:dyDescent="0.2">
      <c r="A143" s="23" t="s">
        <v>110</v>
      </c>
      <c r="B143" s="26" t="s">
        <v>107</v>
      </c>
      <c r="C143" s="22"/>
      <c r="D143" s="85">
        <f t="shared" si="53"/>
        <v>57</v>
      </c>
      <c r="E143" s="85">
        <f t="shared" si="53"/>
        <v>0</v>
      </c>
      <c r="F143" s="85">
        <f t="shared" si="53"/>
        <v>57</v>
      </c>
    </row>
    <row r="144" spans="1:6" ht="25.5" customHeight="1" x14ac:dyDescent="0.2">
      <c r="A144" s="23" t="s">
        <v>75</v>
      </c>
      <c r="B144" s="26" t="s">
        <v>107</v>
      </c>
      <c r="C144" s="22">
        <v>200</v>
      </c>
      <c r="D144" s="85">
        <f t="shared" si="53"/>
        <v>57</v>
      </c>
      <c r="E144" s="85">
        <f t="shared" si="53"/>
        <v>0</v>
      </c>
      <c r="F144" s="85">
        <f t="shared" si="53"/>
        <v>57</v>
      </c>
    </row>
    <row r="145" spans="1:9" ht="25.5" customHeight="1" x14ac:dyDescent="0.2">
      <c r="A145" s="23" t="s">
        <v>36</v>
      </c>
      <c r="B145" s="26" t="s">
        <v>107</v>
      </c>
      <c r="C145" s="22">
        <v>240</v>
      </c>
      <c r="D145" s="85">
        <f>'расходы по структуре 2020 '!G127</f>
        <v>57</v>
      </c>
      <c r="E145" s="85">
        <f>'расходы по структуре 2020 '!H127</f>
        <v>0</v>
      </c>
      <c r="F145" s="85">
        <f>'расходы по структуре 2020 '!I127</f>
        <v>57</v>
      </c>
    </row>
    <row r="146" spans="1:9" ht="25.5" customHeight="1" x14ac:dyDescent="0.2">
      <c r="A146" s="23" t="s">
        <v>145</v>
      </c>
      <c r="B146" s="21" t="s">
        <v>146</v>
      </c>
      <c r="C146" s="22"/>
      <c r="D146" s="85">
        <f>D147</f>
        <v>1</v>
      </c>
      <c r="E146" s="85">
        <f t="shared" ref="E146:F147" si="54">E147</f>
        <v>0</v>
      </c>
      <c r="F146" s="85">
        <f t="shared" si="54"/>
        <v>1</v>
      </c>
    </row>
    <row r="147" spans="1:9" ht="41.25" customHeight="1" x14ac:dyDescent="0.2">
      <c r="A147" s="23" t="s">
        <v>189</v>
      </c>
      <c r="B147" s="21" t="s">
        <v>147</v>
      </c>
      <c r="C147" s="22"/>
      <c r="D147" s="85">
        <f>D148</f>
        <v>1</v>
      </c>
      <c r="E147" s="85">
        <f t="shared" si="54"/>
        <v>0</v>
      </c>
      <c r="F147" s="85">
        <f t="shared" si="54"/>
        <v>1</v>
      </c>
    </row>
    <row r="148" spans="1:9" ht="26.25" customHeight="1" x14ac:dyDescent="0.2">
      <c r="A148" s="23" t="s">
        <v>55</v>
      </c>
      <c r="B148" s="21" t="s">
        <v>148</v>
      </c>
      <c r="C148" s="22"/>
      <c r="D148" s="85">
        <f t="shared" ref="D148:F149" si="55">D149</f>
        <v>1</v>
      </c>
      <c r="E148" s="85">
        <f t="shared" si="55"/>
        <v>0</v>
      </c>
      <c r="F148" s="85">
        <f t="shared" si="55"/>
        <v>1</v>
      </c>
    </row>
    <row r="149" spans="1:9" ht="26.25" customHeight="1" x14ac:dyDescent="0.2">
      <c r="A149" s="23" t="s">
        <v>75</v>
      </c>
      <c r="B149" s="21" t="s">
        <v>148</v>
      </c>
      <c r="C149" s="22">
        <v>200</v>
      </c>
      <c r="D149" s="85">
        <f t="shared" si="55"/>
        <v>1</v>
      </c>
      <c r="E149" s="85">
        <f t="shared" si="55"/>
        <v>0</v>
      </c>
      <c r="F149" s="85">
        <f t="shared" si="55"/>
        <v>1</v>
      </c>
    </row>
    <row r="150" spans="1:9" ht="26.25" customHeight="1" x14ac:dyDescent="0.2">
      <c r="A150" s="23" t="s">
        <v>36</v>
      </c>
      <c r="B150" s="21" t="s">
        <v>148</v>
      </c>
      <c r="C150" s="22">
        <v>240</v>
      </c>
      <c r="D150" s="85">
        <f>'расходы по структуре 2020 '!G100</f>
        <v>1</v>
      </c>
      <c r="E150" s="85">
        <f>'расходы по структуре 2020 '!H100</f>
        <v>0</v>
      </c>
      <c r="F150" s="85">
        <f>'расходы по структуре 2020 '!I100</f>
        <v>1</v>
      </c>
    </row>
    <row r="151" spans="1:9" ht="16.5" customHeight="1" x14ac:dyDescent="0.2">
      <c r="A151" s="23" t="s">
        <v>150</v>
      </c>
      <c r="B151" s="21" t="s">
        <v>149</v>
      </c>
      <c r="C151" s="22"/>
      <c r="D151" s="85">
        <f>D148</f>
        <v>1</v>
      </c>
      <c r="E151" s="85">
        <f t="shared" ref="E151:F151" si="56">E148</f>
        <v>0</v>
      </c>
      <c r="F151" s="85">
        <f t="shared" si="56"/>
        <v>1</v>
      </c>
    </row>
    <row r="152" spans="1:9" ht="56.25" customHeight="1" x14ac:dyDescent="0.2">
      <c r="A152" s="23" t="s">
        <v>151</v>
      </c>
      <c r="B152" s="21" t="s">
        <v>152</v>
      </c>
      <c r="C152" s="22"/>
      <c r="D152" s="85">
        <f t="shared" ref="D152:F154" si="57">D153</f>
        <v>1</v>
      </c>
      <c r="E152" s="85">
        <f t="shared" si="57"/>
        <v>0</v>
      </c>
      <c r="F152" s="85">
        <f t="shared" si="57"/>
        <v>1</v>
      </c>
    </row>
    <row r="153" spans="1:9" ht="27.75" customHeight="1" x14ac:dyDescent="0.2">
      <c r="A153" s="23" t="s">
        <v>55</v>
      </c>
      <c r="B153" s="21" t="s">
        <v>153</v>
      </c>
      <c r="C153" s="22"/>
      <c r="D153" s="85">
        <f t="shared" si="57"/>
        <v>1</v>
      </c>
      <c r="E153" s="85">
        <f t="shared" si="57"/>
        <v>0</v>
      </c>
      <c r="F153" s="85">
        <f t="shared" si="57"/>
        <v>1</v>
      </c>
    </row>
    <row r="154" spans="1:9" ht="28.5" customHeight="1" x14ac:dyDescent="0.2">
      <c r="A154" s="23" t="s">
        <v>75</v>
      </c>
      <c r="B154" s="21" t="s">
        <v>153</v>
      </c>
      <c r="C154" s="22">
        <v>200</v>
      </c>
      <c r="D154" s="85">
        <f t="shared" si="57"/>
        <v>1</v>
      </c>
      <c r="E154" s="85">
        <f t="shared" si="57"/>
        <v>0</v>
      </c>
      <c r="F154" s="85">
        <f t="shared" si="57"/>
        <v>1</v>
      </c>
    </row>
    <row r="155" spans="1:9" ht="24.75" customHeight="1" x14ac:dyDescent="0.2">
      <c r="A155" s="23" t="s">
        <v>36</v>
      </c>
      <c r="B155" s="21" t="s">
        <v>153</v>
      </c>
      <c r="C155" s="22">
        <v>240</v>
      </c>
      <c r="D155" s="85">
        <f>'расходы по структуре 2020 '!G106</f>
        <v>1</v>
      </c>
      <c r="E155" s="85">
        <f>'расходы по структуре 2020 '!H106</f>
        <v>0</v>
      </c>
      <c r="F155" s="85">
        <f>'расходы по структуре 2020 '!I106</f>
        <v>1</v>
      </c>
    </row>
    <row r="156" spans="1:9" ht="41.25" customHeight="1" x14ac:dyDescent="0.2">
      <c r="A156" s="44" t="s">
        <v>196</v>
      </c>
      <c r="B156" s="16" t="s">
        <v>118</v>
      </c>
      <c r="C156" s="45"/>
      <c r="D156" s="112">
        <f>D157+D168+D173</f>
        <v>5900.3</v>
      </c>
      <c r="E156" s="143">
        <f t="shared" ref="E156:F156" si="58">E157+E168+E173</f>
        <v>0</v>
      </c>
      <c r="F156" s="136">
        <f t="shared" si="58"/>
        <v>5900.3</v>
      </c>
      <c r="I156" s="38"/>
    </row>
    <row r="157" spans="1:9" ht="28.5" customHeight="1" x14ac:dyDescent="0.2">
      <c r="A157" s="19" t="s">
        <v>48</v>
      </c>
      <c r="B157" s="21" t="s">
        <v>122</v>
      </c>
      <c r="C157" s="22" t="s">
        <v>34</v>
      </c>
      <c r="D157" s="85">
        <f>D158</f>
        <v>5547.6</v>
      </c>
      <c r="E157" s="107">
        <f t="shared" ref="E157:F157" si="59">E158</f>
        <v>0</v>
      </c>
      <c r="F157" s="107">
        <f t="shared" si="59"/>
        <v>5547.6</v>
      </c>
    </row>
    <row r="158" spans="1:9" ht="26.25" customHeight="1" x14ac:dyDescent="0.2">
      <c r="A158" s="19" t="s">
        <v>124</v>
      </c>
      <c r="B158" s="21" t="s">
        <v>123</v>
      </c>
      <c r="C158" s="22" t="s">
        <v>34</v>
      </c>
      <c r="D158" s="85">
        <f>D159+D165+D162</f>
        <v>5547.6</v>
      </c>
      <c r="E158" s="107">
        <f t="shared" ref="E158:F158" si="60">E159+E165+E162</f>
        <v>0</v>
      </c>
      <c r="F158" s="107">
        <f t="shared" si="60"/>
        <v>5547.6</v>
      </c>
    </row>
    <row r="159" spans="1:9" ht="66.75" customHeight="1" x14ac:dyDescent="0.2">
      <c r="A159" s="19" t="s">
        <v>125</v>
      </c>
      <c r="B159" s="21" t="s">
        <v>159</v>
      </c>
      <c r="C159" s="22"/>
      <c r="D159" s="85">
        <f>D160</f>
        <v>4974.6000000000004</v>
      </c>
      <c r="E159" s="107">
        <f t="shared" ref="E159:F160" si="61">E160</f>
        <v>0</v>
      </c>
      <c r="F159" s="107">
        <f t="shared" si="61"/>
        <v>4974.6000000000004</v>
      </c>
    </row>
    <row r="160" spans="1:9" ht="25.5" customHeight="1" x14ac:dyDescent="0.2">
      <c r="A160" s="23" t="s">
        <v>75</v>
      </c>
      <c r="B160" s="21" t="s">
        <v>159</v>
      </c>
      <c r="C160" s="22" t="s">
        <v>35</v>
      </c>
      <c r="D160" s="85">
        <f>D161</f>
        <v>4974.6000000000004</v>
      </c>
      <c r="E160" s="107">
        <f t="shared" si="61"/>
        <v>0</v>
      </c>
      <c r="F160" s="107">
        <f t="shared" si="61"/>
        <v>4974.6000000000004</v>
      </c>
    </row>
    <row r="161" spans="1:6" ht="25.5" customHeight="1" x14ac:dyDescent="0.2">
      <c r="A161" s="23" t="s">
        <v>36</v>
      </c>
      <c r="B161" s="21" t="s">
        <v>159</v>
      </c>
      <c r="C161" s="22" t="s">
        <v>37</v>
      </c>
      <c r="D161" s="85">
        <f>'расходы 2020'!F168</f>
        <v>4974.6000000000004</v>
      </c>
      <c r="E161" s="85">
        <f>'расходы 2020'!G168</f>
        <v>0</v>
      </c>
      <c r="F161" s="85">
        <f>'расходы 2020'!H168</f>
        <v>4974.6000000000004</v>
      </c>
    </row>
    <row r="162" spans="1:6" ht="30.75" customHeight="1" x14ac:dyDescent="0.2">
      <c r="A162" s="23" t="s">
        <v>55</v>
      </c>
      <c r="B162" s="21" t="s">
        <v>171</v>
      </c>
      <c r="C162" s="22"/>
      <c r="D162" s="85">
        <f>D163</f>
        <v>20.3</v>
      </c>
      <c r="E162" s="107">
        <f>E163</f>
        <v>0</v>
      </c>
      <c r="F162" s="107">
        <f t="shared" ref="F162:F176" si="62">D162+E162</f>
        <v>20.3</v>
      </c>
    </row>
    <row r="163" spans="1:6" ht="29.25" customHeight="1" x14ac:dyDescent="0.2">
      <c r="A163" s="23" t="s">
        <v>75</v>
      </c>
      <c r="B163" s="21" t="s">
        <v>171</v>
      </c>
      <c r="C163" s="22">
        <v>200</v>
      </c>
      <c r="D163" s="85">
        <f>D164</f>
        <v>20.3</v>
      </c>
      <c r="E163" s="107">
        <f>E164</f>
        <v>0</v>
      </c>
      <c r="F163" s="107">
        <f t="shared" si="62"/>
        <v>20.3</v>
      </c>
    </row>
    <row r="164" spans="1:6" ht="27" customHeight="1" x14ac:dyDescent="0.2">
      <c r="A164" s="23" t="s">
        <v>36</v>
      </c>
      <c r="B164" s="21" t="s">
        <v>171</v>
      </c>
      <c r="C164" s="22">
        <v>240</v>
      </c>
      <c r="D164" s="85">
        <f>'расходы по структуре 2020 '!G208</f>
        <v>20.3</v>
      </c>
      <c r="E164" s="85">
        <f>'расходы по структуре 2020 '!H208</f>
        <v>0</v>
      </c>
      <c r="F164" s="85">
        <f>'расходы по структуре 2020 '!I208</f>
        <v>20.3</v>
      </c>
    </row>
    <row r="165" spans="1:6" ht="65.25" customHeight="1" x14ac:dyDescent="0.2">
      <c r="A165" s="23" t="s">
        <v>228</v>
      </c>
      <c r="B165" s="21" t="s">
        <v>160</v>
      </c>
      <c r="C165" s="22"/>
      <c r="D165" s="85">
        <f t="shared" ref="D165:E166" si="63">D166</f>
        <v>552.70000000000005</v>
      </c>
      <c r="E165" s="107">
        <f t="shared" si="63"/>
        <v>0</v>
      </c>
      <c r="F165" s="107">
        <f t="shared" si="62"/>
        <v>552.70000000000005</v>
      </c>
    </row>
    <row r="166" spans="1:6" ht="25.5" x14ac:dyDescent="0.2">
      <c r="A166" s="23" t="s">
        <v>75</v>
      </c>
      <c r="B166" s="21" t="s">
        <v>160</v>
      </c>
      <c r="C166" s="22">
        <v>200</v>
      </c>
      <c r="D166" s="85">
        <f t="shared" si="63"/>
        <v>552.70000000000005</v>
      </c>
      <c r="E166" s="107">
        <f t="shared" si="63"/>
        <v>0</v>
      </c>
      <c r="F166" s="107">
        <f t="shared" si="62"/>
        <v>552.70000000000005</v>
      </c>
    </row>
    <row r="167" spans="1:6" ht="25.5" x14ac:dyDescent="0.2">
      <c r="A167" s="23" t="s">
        <v>36</v>
      </c>
      <c r="B167" s="21" t="s">
        <v>160</v>
      </c>
      <c r="C167" s="22">
        <v>240</v>
      </c>
      <c r="D167" s="85">
        <f>'расходы 2020'!F174</f>
        <v>552.70000000000005</v>
      </c>
      <c r="E167" s="85">
        <f>'расходы 2020'!G174</f>
        <v>0</v>
      </c>
      <c r="F167" s="85">
        <f>'расходы 2020'!H174</f>
        <v>552.70000000000005</v>
      </c>
    </row>
    <row r="168" spans="1:6" ht="26.25" customHeight="1" x14ac:dyDescent="0.2">
      <c r="A168" s="19" t="s">
        <v>119</v>
      </c>
      <c r="B168" s="21" t="s">
        <v>120</v>
      </c>
      <c r="C168" s="22" t="s">
        <v>34</v>
      </c>
      <c r="D168" s="85">
        <f>D169</f>
        <v>229.7</v>
      </c>
      <c r="E168" s="107">
        <f>E169</f>
        <v>0</v>
      </c>
      <c r="F168" s="107">
        <f t="shared" si="62"/>
        <v>229.7</v>
      </c>
    </row>
    <row r="169" spans="1:6" ht="26.25" customHeight="1" x14ac:dyDescent="0.2">
      <c r="A169" s="19" t="s">
        <v>60</v>
      </c>
      <c r="B169" s="21" t="s">
        <v>121</v>
      </c>
      <c r="C169" s="22"/>
      <c r="D169" s="85">
        <f>D170</f>
        <v>229.7</v>
      </c>
      <c r="E169" s="107">
        <f>E170</f>
        <v>0</v>
      </c>
      <c r="F169" s="107">
        <f t="shared" si="62"/>
        <v>229.7</v>
      </c>
    </row>
    <row r="170" spans="1:6" ht="25.5" x14ac:dyDescent="0.2">
      <c r="A170" s="19" t="s">
        <v>55</v>
      </c>
      <c r="B170" s="21" t="s">
        <v>143</v>
      </c>
      <c r="C170" s="22"/>
      <c r="D170" s="85">
        <f t="shared" ref="D170:E171" si="64">D171</f>
        <v>229.7</v>
      </c>
      <c r="E170" s="107">
        <f t="shared" si="64"/>
        <v>0</v>
      </c>
      <c r="F170" s="107">
        <f t="shared" si="62"/>
        <v>229.7</v>
      </c>
    </row>
    <row r="171" spans="1:6" ht="30" customHeight="1" x14ac:dyDescent="0.2">
      <c r="A171" s="23" t="s">
        <v>75</v>
      </c>
      <c r="B171" s="21" t="s">
        <v>143</v>
      </c>
      <c r="C171" s="22" t="s">
        <v>35</v>
      </c>
      <c r="D171" s="85">
        <f t="shared" si="64"/>
        <v>229.7</v>
      </c>
      <c r="E171" s="107">
        <f t="shared" si="64"/>
        <v>0</v>
      </c>
      <c r="F171" s="107">
        <f t="shared" si="62"/>
        <v>229.7</v>
      </c>
    </row>
    <row r="172" spans="1:6" ht="28.5" customHeight="1" x14ac:dyDescent="0.2">
      <c r="A172" s="23" t="s">
        <v>36</v>
      </c>
      <c r="B172" s="21" t="s">
        <v>143</v>
      </c>
      <c r="C172" s="22" t="s">
        <v>37</v>
      </c>
      <c r="D172" s="85">
        <f>'расходы по структуре 2020 '!G197</f>
        <v>229.7</v>
      </c>
      <c r="E172" s="85">
        <f>'расходы по структуре 2020 '!H197</f>
        <v>0</v>
      </c>
      <c r="F172" s="85">
        <f>'расходы по структуре 2020 '!I197</f>
        <v>229.7</v>
      </c>
    </row>
    <row r="173" spans="1:6" ht="33" customHeight="1" x14ac:dyDescent="0.2">
      <c r="A173" s="23" t="s">
        <v>207</v>
      </c>
      <c r="B173" s="21" t="s">
        <v>206</v>
      </c>
      <c r="C173" s="22"/>
      <c r="D173" s="86">
        <f t="shared" ref="D173:E176" si="65">D174</f>
        <v>123</v>
      </c>
      <c r="E173" s="142">
        <f t="shared" si="65"/>
        <v>0</v>
      </c>
      <c r="F173" s="107">
        <f t="shared" si="62"/>
        <v>123</v>
      </c>
    </row>
    <row r="174" spans="1:6" ht="28.5" customHeight="1" x14ac:dyDescent="0.2">
      <c r="A174" s="23" t="s">
        <v>208</v>
      </c>
      <c r="B174" s="21" t="s">
        <v>205</v>
      </c>
      <c r="C174" s="22"/>
      <c r="D174" s="86">
        <f t="shared" si="65"/>
        <v>123</v>
      </c>
      <c r="E174" s="142">
        <f t="shared" si="65"/>
        <v>0</v>
      </c>
      <c r="F174" s="107">
        <f t="shared" si="62"/>
        <v>123</v>
      </c>
    </row>
    <row r="175" spans="1:6" ht="28.5" customHeight="1" x14ac:dyDescent="0.2">
      <c r="A175" s="23" t="s">
        <v>55</v>
      </c>
      <c r="B175" s="21" t="s">
        <v>204</v>
      </c>
      <c r="C175" s="22"/>
      <c r="D175" s="86">
        <f t="shared" si="65"/>
        <v>123</v>
      </c>
      <c r="E175" s="142">
        <f t="shared" si="65"/>
        <v>0</v>
      </c>
      <c r="F175" s="107">
        <f t="shared" si="62"/>
        <v>123</v>
      </c>
    </row>
    <row r="176" spans="1:6" ht="28.5" customHeight="1" x14ac:dyDescent="0.2">
      <c r="A176" s="23" t="s">
        <v>75</v>
      </c>
      <c r="B176" s="21" t="s">
        <v>204</v>
      </c>
      <c r="C176" s="22">
        <v>200</v>
      </c>
      <c r="D176" s="86">
        <f t="shared" si="65"/>
        <v>123</v>
      </c>
      <c r="E176" s="142">
        <f>E177</f>
        <v>0</v>
      </c>
      <c r="F176" s="107">
        <f t="shared" si="62"/>
        <v>123</v>
      </c>
    </row>
    <row r="177" spans="1:6" ht="28.5" customHeight="1" x14ac:dyDescent="0.2">
      <c r="A177" s="23" t="s">
        <v>36</v>
      </c>
      <c r="B177" s="21" t="s">
        <v>204</v>
      </c>
      <c r="C177" s="22">
        <v>240</v>
      </c>
      <c r="D177" s="86">
        <f>'расходы по структуре 2020 '!G218</f>
        <v>123</v>
      </c>
      <c r="E177" s="86">
        <v>0</v>
      </c>
      <c r="F177" s="86">
        <f>'расходы по структуре 2020 '!I218</f>
        <v>123</v>
      </c>
    </row>
    <row r="178" spans="1:6" ht="45" customHeight="1" x14ac:dyDescent="0.2">
      <c r="A178" s="24" t="s">
        <v>194</v>
      </c>
      <c r="B178" s="48">
        <v>8400000000</v>
      </c>
      <c r="C178" s="17"/>
      <c r="D178" s="18">
        <f t="shared" ref="D178:F182" si="66">D179</f>
        <v>6854.6</v>
      </c>
      <c r="E178" s="113">
        <f t="shared" si="66"/>
        <v>0</v>
      </c>
      <c r="F178" s="113">
        <f t="shared" si="66"/>
        <v>6854.6</v>
      </c>
    </row>
    <row r="179" spans="1:6" ht="21" customHeight="1" x14ac:dyDescent="0.2">
      <c r="A179" s="23" t="s">
        <v>79</v>
      </c>
      <c r="B179" s="33">
        <v>8410000000</v>
      </c>
      <c r="C179" s="22"/>
      <c r="D179" s="85">
        <f t="shared" si="66"/>
        <v>6854.6</v>
      </c>
      <c r="E179" s="107">
        <f t="shared" si="66"/>
        <v>0</v>
      </c>
      <c r="F179" s="107">
        <f t="shared" si="66"/>
        <v>6854.6</v>
      </c>
    </row>
    <row r="180" spans="1:6" ht="25.5" x14ac:dyDescent="0.2">
      <c r="A180" s="23" t="s">
        <v>80</v>
      </c>
      <c r="B180" s="33">
        <v>8410100000</v>
      </c>
      <c r="C180" s="22"/>
      <c r="D180" s="85">
        <f t="shared" si="66"/>
        <v>6854.6</v>
      </c>
      <c r="E180" s="107">
        <f t="shared" si="66"/>
        <v>0</v>
      </c>
      <c r="F180" s="107">
        <f t="shared" si="66"/>
        <v>6854.6</v>
      </c>
    </row>
    <row r="181" spans="1:6" ht="25.5" x14ac:dyDescent="0.2">
      <c r="A181" s="23" t="s">
        <v>55</v>
      </c>
      <c r="B181" s="33">
        <v>8410199990</v>
      </c>
      <c r="C181" s="22"/>
      <c r="D181" s="85">
        <f t="shared" si="66"/>
        <v>6854.6</v>
      </c>
      <c r="E181" s="107">
        <f t="shared" si="66"/>
        <v>0</v>
      </c>
      <c r="F181" s="107">
        <f t="shared" si="66"/>
        <v>6854.6</v>
      </c>
    </row>
    <row r="182" spans="1:6" ht="25.5" x14ac:dyDescent="0.2">
      <c r="A182" s="23" t="s">
        <v>75</v>
      </c>
      <c r="B182" s="33">
        <v>8410199990</v>
      </c>
      <c r="C182" s="22">
        <v>200</v>
      </c>
      <c r="D182" s="85">
        <f t="shared" si="66"/>
        <v>6854.6</v>
      </c>
      <c r="E182" s="107">
        <f t="shared" si="66"/>
        <v>0</v>
      </c>
      <c r="F182" s="107">
        <f t="shared" si="66"/>
        <v>6854.6</v>
      </c>
    </row>
    <row r="183" spans="1:6" ht="25.5" x14ac:dyDescent="0.2">
      <c r="A183" s="23" t="s">
        <v>36</v>
      </c>
      <c r="B183" s="33">
        <v>8410199990</v>
      </c>
      <c r="C183" s="22">
        <v>240</v>
      </c>
      <c r="D183" s="85">
        <v>6854.6</v>
      </c>
      <c r="E183" s="106">
        <f>F183-D183</f>
        <v>0</v>
      </c>
      <c r="F183" s="106">
        <v>6854.6</v>
      </c>
    </row>
    <row r="184" spans="1:6" x14ac:dyDescent="0.2">
      <c r="A184" s="49" t="s">
        <v>70</v>
      </c>
      <c r="B184" s="50"/>
      <c r="C184" s="51"/>
      <c r="D184" s="52">
        <f>+D129+D25+D75+D106+D120+D156+D178+D44+D36+D8</f>
        <v>42094.687999999995</v>
      </c>
      <c r="E184" s="52">
        <f t="shared" ref="E184:F184" si="67">+E129+E25+E75+E106+E120+E156+E178+E44+E36+E8</f>
        <v>3.694822225952521E-13</v>
      </c>
      <c r="F184" s="52">
        <f t="shared" si="67"/>
        <v>42094.687999999995</v>
      </c>
    </row>
    <row r="186" spans="1:6" x14ac:dyDescent="0.2">
      <c r="D186" s="141"/>
      <c r="E186" s="94"/>
      <c r="F186" s="94"/>
    </row>
    <row r="187" spans="1:6" x14ac:dyDescent="0.2">
      <c r="D187" s="141"/>
      <c r="E187" s="95"/>
      <c r="F187" s="95"/>
    </row>
    <row r="188" spans="1:6" x14ac:dyDescent="0.2">
      <c r="D188" s="94"/>
      <c r="E188" s="95"/>
      <c r="F188" s="95"/>
    </row>
    <row r="189" spans="1:6" x14ac:dyDescent="0.2">
      <c r="D189" s="97"/>
      <c r="E189" s="97"/>
      <c r="F189" s="97"/>
    </row>
    <row r="190" spans="1:6" x14ac:dyDescent="0.2">
      <c r="D190" s="94"/>
      <c r="E190" s="95"/>
      <c r="F190" s="96"/>
    </row>
    <row r="191" spans="1:6" x14ac:dyDescent="0.2">
      <c r="D191" s="94"/>
      <c r="E191" s="95"/>
      <c r="F191" s="95"/>
    </row>
  </sheetData>
  <autoFilter xmlns:x14="http://schemas.microsoft.com/office/spreadsheetml/2009/9/main" ref="A7:D163">
    <filterColumn colId="0">
      <filters>
        <mc:AlternateContent xmlns:mc="http://schemas.openxmlformats.org/markup-compatibility/2006">
          <mc:Choice Requires="x14">
            <x14:filter val="Муниципальная программа &quot;Благоустройство территории сельского поселения Светлый на 2016-2021 годы&quot;"/>
            <x14:filter val="Муниципальная программа &quot;Совершенствование муниципального управления сельского поселения Светлый на 2016 -2021 годы&quot;"/>
            <x14: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x14: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x14: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x14:filter val="Муниципальная программа «Развитие и содержание дорожно-транспортной системы на территории сельского поселения Светлый  2017-2021 годы»"/>
            <x14:filter val="Муниципальная программа «Развитие спорта, культуры  и библиотечного дела в сельском поселении Светлый на 2019-2021 годы»"/>
            <x14:filter val="Муниципальная программа «Управление муниципальным  имуществом в  сельском поселении Светлый на 2016-2021 годы»"/>
            <x14:filter val="Основное  мероприятие «Управление  и содержание общего имущества многоквартирных домов»"/>
            <x14:filter val="Основное меприятие &quot;Обеспечение организации и проведения физкультурных и массовых спортивных мероприятий&quot;"/>
            <x14:filter val="Основное меприятие &quot;Организация пропаганды и обучение населения в области пожарной безопасности&quot;"/>
            <x14:filter val="Основное меприятие &quot;Подготовка систем коммунальной инфраструктуры к осенне-зимнему периоду&quot;"/>
            <x14:filter val="Основное меприятие &quot;Профилактические мероприятия по противодействию и злоупотреблению наркотикам и их незаконному обороту&quot;"/>
            <x14: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x14:filter val="Основное меприятие&quot;Развитие и обеспечение деятельности органов местного самоуправления в информационной сфере&quot;"/>
            <x14:filter val="Основное мероприятие &quot;Мероприятия по обеспечению территории сельского поселения Светлый уличным освещением&quot;"/>
            <x14: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x14:filter val="Основное мероприятие &quot;Обеспечение проведения массовых культурных мероприятий&quot;"/>
            <x14:filter val="Основное мероприятие &quot;Организация пропаганды и обучение населения в области гражданской обороны и чрезвычайных ситуаций&quot;"/>
            <x14:filter val="Основное мероприятие &quot;Развитие библиотечного дела&quot;"/>
            <x14:filter val="Основное мероприятие &quot;Сохранность автомобильных дорог общего пользования местного значения&quot;"/>
            <x14:filter val="Основное мероприятие &quot;Управление и распоряжение муниципальным имуществом и земельными ресурсами в сельском поселении Светлый&quot;"/>
            <x14:filter val="Основное мероприятие &quot;Федеральный проект &quot;Культурная среда&quot;"/>
            <x14: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x14:filter val="Основное мероприятий «Создание условий для деятельности  народных дружин»"/>
            <x14:filter val="Осуществление переданных органам государственной власти субъектов РФ в соответствии с п. 1 статьи 4 ФЗ &quot;Об актах гражданского состояния&quot;полномочий РФ на государственную регистацию актов гражданского состояния в рамках подпрограмм &quot;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&quot; (за счет средств автономного округа)"/>
            <x14: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x14:filter val="Подпрограмма  &quot;Повышение качества культурных услуг, предоставляемых в области библиотечного и архивного дела&quot;"/>
            <x14:filter val="Подпрограмма  &quot;Содействие проведению капитального ремонта многоквартирных домов&quot;"/>
            <x14:filter val="Подпрограмма  &quot;Укрепление пожарной безопасности &quot;"/>
            <x14:filter val="Подпрограмма &quot;Дорожное хозяйство&quot;"/>
            <x14:filter val="Подпрограмма &quot;Профилактика незаконного оборота и потребления  наркотических средств и психотропных средств&quot;"/>
            <x14:filter val="Подпрограмма &quot;Профилактика правонарушений&quot;"/>
            <x14:filter val="Подпрограмма &quot;Профилактика экстремизма&quot;"/>
            <x14:filter val="Подпрограмма &quot;Развитие спорта&quot;"/>
            <x14:filter val="Подпрограмма &quot;Создание условий для обеспечения качественными коммунальными услугами&quot;"/>
            <x14:filter val="Подпрограмма &quot;Укрепление единого культурного пространства&quot;"/>
          </mc:Choice>
          <mc:Fallback>
            <filter val="Муниципальная программа &quot;Благоустройство территории сельского поселения Светлый на 2016-2021 годы&quot;"/>
            <filter val="Муниципальная программа &quot;Совершенствование муниципального управления сельского поселения Светлый на 2016 -2021 годы&quot;"/>
            <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filter val="Муниципальная программа «Развитие и содержание дорожно-транспортной системы на территории сельского поселения Светлый  2017-2021 годы»"/>
            <filter val="Муниципальная программа «Развитие спорта, культуры  и библиотечного дела в сельском поселении Светлый на 2019-2021 годы»"/>
            <filter val="Муниципальная программа «Управление муниципальным  имуществом в  сельском поселении Светлый на 2016-2021 годы»"/>
            <filter val="Основное  мероприятие «Управление  и содержание общего имущества многоквартирных домов»"/>
            <filter val="Основное меприятие &quot;Обеспечение организации и проведения физкультурных и массовых спортивных мероприятий&quot;"/>
            <filter val="Основное меприятие &quot;Организация пропаганды и обучение населения в области пожарной безопасности&quot;"/>
            <filter val="Основное меприятие &quot;Подготовка систем коммунальной инфраструктуры к осенне-зимнему периоду&quot;"/>
            <filter val="Основное меприятие &quot;Профилактические мероприятия по противодействию и злоупотреблению наркотикам и их незаконному обороту&quot;"/>
            <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filter val="Основное меприятие&quot;Развитие и обеспечение деятельности органов местного самоуправления в информационной сфере&quot;"/>
            <filter val="Основное мероприятие &quot;Мероприятия по обеспечению территории сельского поселения Светлый уличным освещением&quot;"/>
            <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filter val="Основное мероприятие &quot;Обеспечение проведения массовых культурных мероприятий&quot;"/>
            <filter val="Основное мероприятие &quot;Организация пропаганды и обучение населения в области гражданской обороны и чрезвычайных ситуаций&quot;"/>
            <filter val="Основное мероприятие &quot;Развитие библиотечного дела&quot;"/>
            <filter val="Основное мероприятие &quot;Сохранность автомобильных дорог общего пользования местного значения&quot;"/>
            <filter val="Основное мероприятие &quot;Управление и распоряжение муниципальным имуществом и земельными ресурсами в сельском поселении Светлый&quot;"/>
            <filter val="Основное мероприятие &quot;Федеральный проект &quot;Культурная среда&quot;"/>
            <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filter val="Основное мероприятий «Создание условий для деятельности  народных дружин»"/>
            <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filter val="Подпрограмма  &quot;Повышение качества культурных услуг, предоставляемых в области библиотечного и архивного дела&quot;"/>
            <filter val="Подпрограмма  &quot;Содействие проведению капитального ремонта многоквартирных домов&quot;"/>
            <filter val="Подпрограмма  &quot;Укрепление пожарной безопасности &quot;"/>
            <filter val="Подпрограмма &quot;Дорожное хозяйство&quot;"/>
            <filter val="Подпрограмма &quot;Профилактика незаконного оборота и потребления  наркотических средств и психотропных средств&quot;"/>
            <filter val="Подпрограмма &quot;Профилактика правонарушений&quot;"/>
            <filter val="Подпрограмма &quot;Профилактика экстремизма&quot;"/>
            <filter val="Подпрограмма &quot;Развитие спорта&quot;"/>
            <filter val="Подпрограмма &quot;Создание условий для обеспечения качественными коммунальными услугами&quot;"/>
            <filter val="Подпрограмма &quot;Укрепление единого культурного пространства&quot;"/>
          </mc:Fallback>
        </mc:AlternateContent>
      </filters>
    </filterColumn>
  </autoFilter>
  <mergeCells count="3">
    <mergeCell ref="E3:F3"/>
    <mergeCell ref="E1:F1"/>
    <mergeCell ref="A4:F5"/>
  </mergeCells>
  <pageMargins left="0" right="0" top="0" bottom="0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Layout" topLeftCell="A7" zoomScale="80" zoomScaleNormal="100" zoomScalePageLayoutView="80" workbookViewId="0">
      <selection activeCell="E12" sqref="E12"/>
    </sheetView>
  </sheetViews>
  <sheetFormatPr defaultRowHeight="11.25" x14ac:dyDescent="0.2"/>
  <cols>
    <col min="1" max="1" width="47.7109375" style="1" customWidth="1"/>
    <col min="2" max="2" width="7" style="2" customWidth="1"/>
    <col min="3" max="3" width="9.5703125" style="2" customWidth="1"/>
    <col min="4" max="4" width="20.140625" style="2" customWidth="1"/>
    <col min="5" max="16384" width="9.140625" style="1"/>
  </cols>
  <sheetData>
    <row r="1" spans="1:6" ht="79.5" customHeight="1" x14ac:dyDescent="0.2">
      <c r="A1" s="53"/>
      <c r="B1" s="54"/>
      <c r="C1" s="54"/>
      <c r="D1" s="54"/>
      <c r="E1" s="146" t="s">
        <v>242</v>
      </c>
      <c r="F1" s="146"/>
    </row>
    <row r="2" spans="1:6" ht="18" customHeight="1" x14ac:dyDescent="0.2">
      <c r="A2" s="53"/>
      <c r="B2" s="54"/>
      <c r="C2" s="54"/>
      <c r="D2" s="54"/>
      <c r="E2" s="55"/>
      <c r="F2" s="53"/>
    </row>
    <row r="3" spans="1:6" ht="72" customHeight="1" x14ac:dyDescent="0.2">
      <c r="A3" s="53"/>
      <c r="B3" s="56"/>
      <c r="C3" s="56"/>
      <c r="D3" s="55"/>
      <c r="E3" s="147" t="s">
        <v>215</v>
      </c>
      <c r="F3" s="147"/>
    </row>
    <row r="4" spans="1:6" ht="24.75" customHeight="1" x14ac:dyDescent="0.2">
      <c r="A4" s="148" t="s">
        <v>182</v>
      </c>
      <c r="B4" s="148"/>
      <c r="C4" s="148"/>
      <c r="D4" s="148"/>
      <c r="E4" s="148"/>
      <c r="F4" s="148"/>
    </row>
    <row r="5" spans="1:6" ht="12.75" x14ac:dyDescent="0.2">
      <c r="A5" s="53"/>
      <c r="B5" s="54"/>
      <c r="C5" s="54"/>
      <c r="D5" s="54"/>
      <c r="E5" s="54" t="s">
        <v>164</v>
      </c>
      <c r="F5" s="53"/>
    </row>
    <row r="6" spans="1:6" ht="81" customHeight="1" x14ac:dyDescent="0.2">
      <c r="A6" s="57" t="s">
        <v>0</v>
      </c>
      <c r="B6" s="57" t="s">
        <v>1</v>
      </c>
      <c r="C6" s="57" t="s">
        <v>2</v>
      </c>
      <c r="D6" s="139" t="s">
        <v>239</v>
      </c>
      <c r="E6" s="115" t="s">
        <v>216</v>
      </c>
      <c r="F6" s="115" t="s">
        <v>217</v>
      </c>
    </row>
    <row r="7" spans="1:6" ht="12.75" x14ac:dyDescent="0.2">
      <c r="A7" s="58" t="s">
        <v>5</v>
      </c>
      <c r="B7" s="59">
        <v>1</v>
      </c>
      <c r="C7" s="59">
        <v>0</v>
      </c>
      <c r="D7" s="104">
        <f>D8+D9+D10+D11+D12</f>
        <v>18192.399999999998</v>
      </c>
      <c r="E7" s="104">
        <f t="shared" ref="E7:F7" si="0">E8+E9+E10+E11+E12</f>
        <v>0</v>
      </c>
      <c r="F7" s="104">
        <f t="shared" si="0"/>
        <v>18192.399999999998</v>
      </c>
    </row>
    <row r="8" spans="1:6" ht="38.25" customHeight="1" x14ac:dyDescent="0.2">
      <c r="A8" s="58" t="s">
        <v>6</v>
      </c>
      <c r="B8" s="59">
        <v>1</v>
      </c>
      <c r="C8" s="59">
        <v>2</v>
      </c>
      <c r="D8" s="104">
        <f>'расходы 2020'!F9</f>
        <v>2222.8000000000002</v>
      </c>
      <c r="E8" s="132">
        <f>F8-D8</f>
        <v>0</v>
      </c>
      <c r="F8" s="132">
        <f>'расходы по структуре 2020 '!I9</f>
        <v>2222.8000000000002</v>
      </c>
    </row>
    <row r="9" spans="1:6" ht="57" customHeight="1" x14ac:dyDescent="0.2">
      <c r="A9" s="58" t="s">
        <v>7</v>
      </c>
      <c r="B9" s="59">
        <v>1</v>
      </c>
      <c r="C9" s="59">
        <v>4</v>
      </c>
      <c r="D9" s="104">
        <f>'расходы 2020'!F15</f>
        <v>11001.599999999999</v>
      </c>
      <c r="E9" s="132">
        <f t="shared" ref="E9:E34" si="1">F9-D9</f>
        <v>0</v>
      </c>
      <c r="F9" s="132">
        <f>'расходы по структуре 2020 '!I18</f>
        <v>11001.599999999999</v>
      </c>
    </row>
    <row r="10" spans="1:6" ht="42.75" customHeight="1" x14ac:dyDescent="0.2">
      <c r="A10" s="60" t="s">
        <v>62</v>
      </c>
      <c r="B10" s="59">
        <v>1</v>
      </c>
      <c r="C10" s="59">
        <v>6</v>
      </c>
      <c r="D10" s="104">
        <f>'расходы 2020'!F21</f>
        <v>34.700000000000003</v>
      </c>
      <c r="E10" s="132">
        <f t="shared" si="1"/>
        <v>0</v>
      </c>
      <c r="F10" s="132">
        <f>'расходы по структуре 2020 '!I27</f>
        <v>34.700000000000003</v>
      </c>
    </row>
    <row r="11" spans="1:6" ht="12.75" x14ac:dyDescent="0.2">
      <c r="A11" s="58" t="s">
        <v>8</v>
      </c>
      <c r="B11" s="59">
        <v>1</v>
      </c>
      <c r="C11" s="59">
        <v>11</v>
      </c>
      <c r="D11" s="104">
        <f>'расходы 2020'!F32</f>
        <v>0</v>
      </c>
      <c r="E11" s="132">
        <f t="shared" si="1"/>
        <v>0</v>
      </c>
      <c r="F11" s="132">
        <f>'расходы по структуре 2020 '!I38</f>
        <v>0</v>
      </c>
    </row>
    <row r="12" spans="1:6" ht="12.75" x14ac:dyDescent="0.2">
      <c r="A12" s="58" t="s">
        <v>9</v>
      </c>
      <c r="B12" s="59">
        <v>1</v>
      </c>
      <c r="C12" s="59">
        <v>13</v>
      </c>
      <c r="D12" s="104">
        <f>'расходы по структуре 2020 '!G44</f>
        <v>4933.3</v>
      </c>
      <c r="E12" s="132">
        <f t="shared" si="1"/>
        <v>0</v>
      </c>
      <c r="F12" s="132">
        <f>'расходы по структуре 2020 '!I44</f>
        <v>4933.3</v>
      </c>
    </row>
    <row r="13" spans="1:6" ht="12.75" x14ac:dyDescent="0.2">
      <c r="A13" s="58" t="s">
        <v>10</v>
      </c>
      <c r="B13" s="59">
        <v>2</v>
      </c>
      <c r="C13" s="59">
        <v>0</v>
      </c>
      <c r="D13" s="104">
        <f>D14</f>
        <v>438</v>
      </c>
      <c r="E13" s="132">
        <f t="shared" si="1"/>
        <v>0</v>
      </c>
      <c r="F13" s="133">
        <f t="shared" ref="F13" si="2">F14</f>
        <v>438</v>
      </c>
    </row>
    <row r="14" spans="1:6" ht="12.75" x14ac:dyDescent="0.2">
      <c r="A14" s="58" t="s">
        <v>11</v>
      </c>
      <c r="B14" s="59">
        <v>2</v>
      </c>
      <c r="C14" s="59">
        <v>3</v>
      </c>
      <c r="D14" s="104">
        <f>'расходы 2020'!F86</f>
        <v>438</v>
      </c>
      <c r="E14" s="132">
        <f t="shared" si="1"/>
        <v>0</v>
      </c>
      <c r="F14" s="132">
        <f>'расходы по структуре 2020 '!I109</f>
        <v>438</v>
      </c>
    </row>
    <row r="15" spans="1:6" ht="25.5" x14ac:dyDescent="0.2">
      <c r="A15" s="58" t="s">
        <v>12</v>
      </c>
      <c r="B15" s="59">
        <v>3</v>
      </c>
      <c r="C15" s="59">
        <v>0</v>
      </c>
      <c r="D15" s="104">
        <f>D16+D17+D18</f>
        <v>88.9</v>
      </c>
      <c r="E15" s="132">
        <f t="shared" si="1"/>
        <v>0</v>
      </c>
      <c r="F15" s="133">
        <f t="shared" ref="F15" si="3">F16+F17+F18</f>
        <v>88.9</v>
      </c>
    </row>
    <row r="16" spans="1:6" ht="12.75" x14ac:dyDescent="0.2">
      <c r="A16" s="58" t="s">
        <v>13</v>
      </c>
      <c r="B16" s="59">
        <v>3</v>
      </c>
      <c r="C16" s="59">
        <v>4</v>
      </c>
      <c r="D16" s="104">
        <f>'расходы 2020'!F95</f>
        <v>57</v>
      </c>
      <c r="E16" s="132">
        <f>F16-D16</f>
        <v>0</v>
      </c>
      <c r="F16" s="132">
        <f>'расходы по структуре 2020 '!I121</f>
        <v>57</v>
      </c>
    </row>
    <row r="17" spans="1:6" ht="40.5" customHeight="1" x14ac:dyDescent="0.2">
      <c r="A17" s="58" t="s">
        <v>20</v>
      </c>
      <c r="B17" s="59">
        <v>3</v>
      </c>
      <c r="C17" s="59">
        <v>9</v>
      </c>
      <c r="D17" s="104">
        <f>'расходы 2020'!F102</f>
        <v>2</v>
      </c>
      <c r="E17" s="132">
        <f t="shared" si="1"/>
        <v>0</v>
      </c>
      <c r="F17" s="132">
        <f>'расходы по структуре 2020 '!I129</f>
        <v>2</v>
      </c>
    </row>
    <row r="18" spans="1:6" ht="24" customHeight="1" x14ac:dyDescent="0.2">
      <c r="A18" s="60" t="s">
        <v>57</v>
      </c>
      <c r="B18" s="59">
        <v>3</v>
      </c>
      <c r="C18" s="59">
        <v>14</v>
      </c>
      <c r="D18" s="104">
        <f>'расходы по структуре 2020 '!G143</f>
        <v>29.9</v>
      </c>
      <c r="E18" s="132">
        <f t="shared" si="1"/>
        <v>0</v>
      </c>
      <c r="F18" s="132">
        <f>'расходы по структуре 2020 '!I143</f>
        <v>29.9</v>
      </c>
    </row>
    <row r="19" spans="1:6" ht="12.75" x14ac:dyDescent="0.2">
      <c r="A19" s="58" t="s">
        <v>14</v>
      </c>
      <c r="B19" s="59">
        <v>4</v>
      </c>
      <c r="C19" s="59">
        <v>0</v>
      </c>
      <c r="D19" s="104">
        <f>D21+D22+D23+D20</f>
        <v>7418.7</v>
      </c>
      <c r="E19" s="104">
        <f t="shared" ref="E19:F19" si="4">E21+E22+E23+E20</f>
        <v>0</v>
      </c>
      <c r="F19" s="104">
        <f t="shared" si="4"/>
        <v>7418.7</v>
      </c>
    </row>
    <row r="20" spans="1:6" ht="12.75" x14ac:dyDescent="0.2">
      <c r="A20" s="58" t="s">
        <v>225</v>
      </c>
      <c r="B20" s="59">
        <v>4</v>
      </c>
      <c r="C20" s="59">
        <v>5</v>
      </c>
      <c r="D20" s="104">
        <f>'расходы по структуре 2020 '!G162</f>
        <v>15.7</v>
      </c>
      <c r="E20" s="132">
        <f t="shared" si="1"/>
        <v>0</v>
      </c>
      <c r="F20" s="133">
        <f>'расходы по структуре 2020 '!I162</f>
        <v>15.7</v>
      </c>
    </row>
    <row r="21" spans="1:6" ht="12.75" x14ac:dyDescent="0.2">
      <c r="A21" s="58" t="s">
        <v>81</v>
      </c>
      <c r="B21" s="59">
        <v>4</v>
      </c>
      <c r="C21" s="59">
        <v>9</v>
      </c>
      <c r="D21" s="104">
        <f>'расходы 2020'!F135</f>
        <v>6854.6</v>
      </c>
      <c r="E21" s="132">
        <f t="shared" si="1"/>
        <v>0</v>
      </c>
      <c r="F21" s="132">
        <f>'расходы по структуре 2020 '!I169</f>
        <v>6854.6</v>
      </c>
    </row>
    <row r="22" spans="1:6" ht="12.75" x14ac:dyDescent="0.2">
      <c r="A22" s="58" t="s">
        <v>15</v>
      </c>
      <c r="B22" s="59">
        <v>4</v>
      </c>
      <c r="C22" s="59">
        <v>10</v>
      </c>
      <c r="D22" s="104">
        <f>'расходы 2020'!F142</f>
        <v>541.70000000000005</v>
      </c>
      <c r="E22" s="132">
        <f t="shared" si="1"/>
        <v>0</v>
      </c>
      <c r="F22" s="132">
        <f>'расходы по структуре 2020 '!I177</f>
        <v>541.69999999999993</v>
      </c>
    </row>
    <row r="23" spans="1:6" ht="12.75" x14ac:dyDescent="0.2">
      <c r="A23" s="58" t="s">
        <v>86</v>
      </c>
      <c r="B23" s="59">
        <v>4</v>
      </c>
      <c r="C23" s="59">
        <v>12</v>
      </c>
      <c r="D23" s="104">
        <f>'расходы 2020'!F148</f>
        <v>6.7</v>
      </c>
      <c r="E23" s="132">
        <f t="shared" si="1"/>
        <v>0</v>
      </c>
      <c r="F23" s="132">
        <f>'расходы по структуре 2020 '!I184</f>
        <v>6.7</v>
      </c>
    </row>
    <row r="24" spans="1:6" ht="12.75" x14ac:dyDescent="0.2">
      <c r="A24" s="58" t="s">
        <v>16</v>
      </c>
      <c r="B24" s="59">
        <v>5</v>
      </c>
      <c r="C24" s="59">
        <v>0</v>
      </c>
      <c r="D24" s="104">
        <f>D25+D26+D27+D28</f>
        <v>6941.1</v>
      </c>
      <c r="E24" s="104">
        <f t="shared" ref="E24:F24" si="5">E25+E26+E27+E28</f>
        <v>0</v>
      </c>
      <c r="F24" s="104">
        <f t="shared" si="5"/>
        <v>6941.1</v>
      </c>
    </row>
    <row r="25" spans="1:6" ht="12.75" x14ac:dyDescent="0.2">
      <c r="A25" s="58" t="s">
        <v>31</v>
      </c>
      <c r="B25" s="59">
        <v>5</v>
      </c>
      <c r="C25" s="59">
        <v>1</v>
      </c>
      <c r="D25" s="104">
        <f>'расходы 2020'!F155</f>
        <v>229.7</v>
      </c>
      <c r="E25" s="132">
        <f t="shared" si="1"/>
        <v>0</v>
      </c>
      <c r="F25" s="132">
        <f>'расходы по структуре 2020 '!I191</f>
        <v>229.7</v>
      </c>
    </row>
    <row r="26" spans="1:6" ht="12.75" x14ac:dyDescent="0.2">
      <c r="A26" s="58" t="s">
        <v>21</v>
      </c>
      <c r="B26" s="59">
        <v>5</v>
      </c>
      <c r="C26" s="59">
        <v>2</v>
      </c>
      <c r="D26" s="104">
        <f>'расходы 2020'!F162</f>
        <v>5670.6</v>
      </c>
      <c r="E26" s="132">
        <f t="shared" si="1"/>
        <v>0</v>
      </c>
      <c r="F26" s="132">
        <f>'расходы по структуре 2020 '!I199</f>
        <v>5670.6</v>
      </c>
    </row>
    <row r="27" spans="1:6" ht="12.75" x14ac:dyDescent="0.2">
      <c r="A27" s="58" t="s">
        <v>17</v>
      </c>
      <c r="B27" s="59">
        <v>5</v>
      </c>
      <c r="C27" s="59">
        <v>3</v>
      </c>
      <c r="D27" s="104">
        <f>'расходы 2020'!F180</f>
        <v>540.79999999999995</v>
      </c>
      <c r="E27" s="132">
        <f t="shared" si="1"/>
        <v>0</v>
      </c>
      <c r="F27" s="132">
        <f>'расходы по структуре 2020 '!I220</f>
        <v>540.79999999999995</v>
      </c>
    </row>
    <row r="28" spans="1:6" ht="25.5" x14ac:dyDescent="0.2">
      <c r="A28" s="58" t="s">
        <v>231</v>
      </c>
      <c r="B28" s="59">
        <v>5</v>
      </c>
      <c r="C28" s="59">
        <v>5</v>
      </c>
      <c r="D28" s="104">
        <f>'расходы по структуре 2020 '!G227</f>
        <v>500</v>
      </c>
      <c r="E28" s="132">
        <f>'расходы по структуре 2020 '!H227</f>
        <v>0</v>
      </c>
      <c r="F28" s="132">
        <f>'расходы по структуре 2020 '!I227</f>
        <v>500</v>
      </c>
    </row>
    <row r="29" spans="1:6" ht="12.75" x14ac:dyDescent="0.2">
      <c r="A29" s="58" t="str">
        <f>'расходы 2020'!A192</f>
        <v>ОХРАНА ОКРУЖАЮЩЕЙ СРЕДЫ</v>
      </c>
      <c r="B29" s="59">
        <f>'расходы 2020'!B192</f>
        <v>6</v>
      </c>
      <c r="C29" s="59">
        <v>0</v>
      </c>
      <c r="D29" s="104">
        <f>D30</f>
        <v>299.488</v>
      </c>
      <c r="E29" s="132">
        <f t="shared" si="1"/>
        <v>0</v>
      </c>
      <c r="F29" s="133">
        <f t="shared" ref="F29" si="6">F30</f>
        <v>299.488</v>
      </c>
    </row>
    <row r="30" spans="1:6" ht="12.75" x14ac:dyDescent="0.2">
      <c r="A30" s="58" t="str">
        <f>'расходы 2020'!A193</f>
        <v>Другие вопросы в области охраны окружающей среды</v>
      </c>
      <c r="B30" s="59">
        <v>6</v>
      </c>
      <c r="C30" s="59">
        <f>'расходы 2020'!C193</f>
        <v>5</v>
      </c>
      <c r="D30" s="104">
        <f>'расходы 2020'!F193</f>
        <v>299.488</v>
      </c>
      <c r="E30" s="132">
        <f t="shared" si="1"/>
        <v>0</v>
      </c>
      <c r="F30" s="132">
        <f>'расходы по структуре 2020 '!I235</f>
        <v>299.488</v>
      </c>
    </row>
    <row r="31" spans="1:6" ht="12.75" x14ac:dyDescent="0.2">
      <c r="A31" s="58" t="s">
        <v>23</v>
      </c>
      <c r="B31" s="59">
        <v>8</v>
      </c>
      <c r="C31" s="59">
        <v>0</v>
      </c>
      <c r="D31" s="104">
        <f>D32</f>
        <v>1259.9000000000001</v>
      </c>
      <c r="E31" s="132">
        <f t="shared" si="1"/>
        <v>1.5</v>
      </c>
      <c r="F31" s="133">
        <f t="shared" ref="F31" si="7">F32</f>
        <v>1261.4000000000001</v>
      </c>
    </row>
    <row r="32" spans="1:6" ht="12.75" x14ac:dyDescent="0.2">
      <c r="A32" s="58" t="s">
        <v>18</v>
      </c>
      <c r="B32" s="59">
        <v>8</v>
      </c>
      <c r="C32" s="59">
        <v>1</v>
      </c>
      <c r="D32" s="104">
        <f>'расходы 2020'!F203</f>
        <v>1259.9000000000001</v>
      </c>
      <c r="E32" s="132">
        <f t="shared" si="1"/>
        <v>1.5</v>
      </c>
      <c r="F32" s="132">
        <f>'расходы по структуре 2020 '!I247</f>
        <v>1261.4000000000001</v>
      </c>
    </row>
    <row r="33" spans="1:6" ht="12.75" x14ac:dyDescent="0.2">
      <c r="A33" s="58" t="s">
        <v>24</v>
      </c>
      <c r="B33" s="59">
        <v>11</v>
      </c>
      <c r="C33" s="59">
        <v>0</v>
      </c>
      <c r="D33" s="104">
        <f>D34</f>
        <v>7456.2</v>
      </c>
      <c r="E33" s="132">
        <f t="shared" si="1"/>
        <v>-1.5</v>
      </c>
      <c r="F33" s="133">
        <f t="shared" ref="F33" si="8">F34</f>
        <v>7454.7</v>
      </c>
    </row>
    <row r="34" spans="1:6" ht="12.75" x14ac:dyDescent="0.2">
      <c r="A34" s="58" t="s">
        <v>19</v>
      </c>
      <c r="B34" s="59">
        <v>11</v>
      </c>
      <c r="C34" s="59">
        <v>1</v>
      </c>
      <c r="D34" s="104">
        <f>'расходы по структуре 2020 '!G275</f>
        <v>7456.2</v>
      </c>
      <c r="E34" s="132">
        <f t="shared" si="1"/>
        <v>-1.5</v>
      </c>
      <c r="F34" s="132">
        <f>'расходы по структуре 2020 '!I275</f>
        <v>7454.7</v>
      </c>
    </row>
    <row r="35" spans="1:6" ht="12.75" x14ac:dyDescent="0.2">
      <c r="A35" s="61"/>
      <c r="B35" s="62"/>
      <c r="C35" s="63" t="s">
        <v>78</v>
      </c>
      <c r="D35" s="134">
        <f t="shared" ref="D35:F35" si="9">D7+D13+D15+D19+D24+D31+D33+D29</f>
        <v>42094.687999999995</v>
      </c>
      <c r="E35" s="134">
        <f t="shared" si="9"/>
        <v>0</v>
      </c>
      <c r="F35" s="134">
        <f t="shared" si="9"/>
        <v>42094.687999999995</v>
      </c>
    </row>
    <row r="36" spans="1:6" ht="12.75" x14ac:dyDescent="0.2">
      <c r="A36" s="53"/>
      <c r="B36" s="54"/>
      <c r="C36" s="54"/>
      <c r="D36" s="54"/>
      <c r="E36" s="53"/>
      <c r="F36" s="53"/>
    </row>
    <row r="37" spans="1:6" ht="12.75" x14ac:dyDescent="0.2">
      <c r="A37" s="53"/>
      <c r="B37" s="54"/>
      <c r="C37" s="54"/>
      <c r="D37" s="103"/>
      <c r="E37" s="53"/>
      <c r="F37" s="53"/>
    </row>
    <row r="38" spans="1:6" ht="12.75" x14ac:dyDescent="0.2">
      <c r="A38" s="53"/>
      <c r="B38" s="54"/>
      <c r="C38" s="54"/>
      <c r="D38" s="64"/>
      <c r="E38" s="53"/>
      <c r="F38" s="53"/>
    </row>
    <row r="39" spans="1:6" ht="12.75" x14ac:dyDescent="0.2">
      <c r="A39" s="53"/>
      <c r="B39" s="54"/>
      <c r="C39" s="54"/>
      <c r="D39" s="65"/>
      <c r="E39" s="53"/>
      <c r="F39" s="53"/>
    </row>
  </sheetData>
  <autoFilter ref="A6:D35"/>
  <mergeCells count="3">
    <mergeCell ref="E1:F1"/>
    <mergeCell ref="E3:F3"/>
    <mergeCell ref="A4:F4"/>
  </mergeCells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tabSelected="1" topLeftCell="A35" zoomScaleNormal="100" workbookViewId="0">
      <selection activeCell="H58" sqref="H58"/>
    </sheetView>
  </sheetViews>
  <sheetFormatPr defaultRowHeight="12.75" x14ac:dyDescent="0.2"/>
  <cols>
    <col min="1" max="1" width="50.42578125" style="4" customWidth="1"/>
    <col min="2" max="2" width="9.42578125" style="4" customWidth="1"/>
    <col min="3" max="3" width="5.42578125" style="5" customWidth="1"/>
    <col min="4" max="4" width="5.28515625" style="5" customWidth="1"/>
    <col min="5" max="5" width="10.5703125" style="6" customWidth="1"/>
    <col min="6" max="6" width="7.140625" style="7" customWidth="1"/>
    <col min="7" max="7" width="17.28515625" style="5" customWidth="1"/>
    <col min="8" max="8" width="13.28515625" style="7" customWidth="1"/>
    <col min="9" max="9" width="16.7109375" style="7" customWidth="1"/>
    <col min="10" max="10" width="9.140625" style="5"/>
    <col min="11" max="16384" width="9.140625" style="7"/>
  </cols>
  <sheetData>
    <row r="1" spans="1:12" ht="48.75" customHeight="1" x14ac:dyDescent="0.2">
      <c r="H1" s="144" t="s">
        <v>243</v>
      </c>
      <c r="I1" s="144"/>
    </row>
    <row r="3" spans="1:12" ht="57.75" customHeight="1" x14ac:dyDescent="0.2">
      <c r="G3" s="7"/>
      <c r="H3" s="144" t="s">
        <v>218</v>
      </c>
      <c r="I3" s="144"/>
    </row>
    <row r="4" spans="1:12" ht="22.5" customHeight="1" x14ac:dyDescent="0.2">
      <c r="A4" s="145" t="s">
        <v>183</v>
      </c>
      <c r="B4" s="145"/>
      <c r="C4" s="145"/>
      <c r="D4" s="145"/>
      <c r="E4" s="145"/>
      <c r="F4" s="145"/>
      <c r="G4" s="145"/>
    </row>
    <row r="5" spans="1:12" ht="21" customHeight="1" x14ac:dyDescent="0.2"/>
    <row r="6" spans="1:12" x14ac:dyDescent="0.2">
      <c r="G6" s="7"/>
      <c r="I6" s="5" t="s">
        <v>164</v>
      </c>
    </row>
    <row r="7" spans="1:12" ht="94.5" customHeight="1" x14ac:dyDescent="0.2">
      <c r="A7" s="8" t="s">
        <v>0</v>
      </c>
      <c r="B7" s="8" t="s">
        <v>162</v>
      </c>
      <c r="C7" s="8" t="s">
        <v>1</v>
      </c>
      <c r="D7" s="8" t="s">
        <v>2</v>
      </c>
      <c r="E7" s="9" t="s">
        <v>3</v>
      </c>
      <c r="F7" s="8" t="s">
        <v>4</v>
      </c>
      <c r="G7" s="84" t="s">
        <v>239</v>
      </c>
      <c r="H7" s="66" t="s">
        <v>216</v>
      </c>
      <c r="I7" s="66" t="s">
        <v>217</v>
      </c>
    </row>
    <row r="8" spans="1:12" s="74" customFormat="1" ht="22.5" customHeight="1" x14ac:dyDescent="0.2">
      <c r="A8" s="67" t="s">
        <v>5</v>
      </c>
      <c r="B8" s="68">
        <v>650</v>
      </c>
      <c r="C8" s="69">
        <v>1</v>
      </c>
      <c r="D8" s="69">
        <v>0</v>
      </c>
      <c r="E8" s="70" t="s">
        <v>34</v>
      </c>
      <c r="F8" s="71" t="s">
        <v>34</v>
      </c>
      <c r="G8" s="72">
        <f>G9+G18+G27+G38+G44</f>
        <v>18192.399999999998</v>
      </c>
      <c r="H8" s="72">
        <f t="shared" ref="H8" si="0">H9+H18+H27+H38+H44</f>
        <v>0</v>
      </c>
      <c r="I8" s="72">
        <f>I9+I18+I27+I38+I44</f>
        <v>18192.399999999998</v>
      </c>
      <c r="J8" s="73"/>
      <c r="L8" s="140"/>
    </row>
    <row r="9" spans="1:12" ht="30.75" customHeight="1" x14ac:dyDescent="0.2">
      <c r="A9" s="14" t="s">
        <v>6</v>
      </c>
      <c r="B9" s="75">
        <v>650</v>
      </c>
      <c r="C9" s="15">
        <v>1</v>
      </c>
      <c r="D9" s="15">
        <v>2</v>
      </c>
      <c r="E9" s="16" t="s">
        <v>34</v>
      </c>
      <c r="F9" s="17" t="s">
        <v>34</v>
      </c>
      <c r="G9" s="18">
        <f t="shared" ref="G9:I13" si="1">G10</f>
        <v>2222.8000000000002</v>
      </c>
      <c r="H9" s="18">
        <f t="shared" si="1"/>
        <v>0</v>
      </c>
      <c r="I9" s="18">
        <f t="shared" si="1"/>
        <v>2222.8000000000002</v>
      </c>
      <c r="L9" s="120"/>
    </row>
    <row r="10" spans="1:12" ht="36.75" customHeight="1" x14ac:dyDescent="0.2">
      <c r="A10" s="19" t="s">
        <v>190</v>
      </c>
      <c r="B10" s="76">
        <v>650</v>
      </c>
      <c r="C10" s="20">
        <v>1</v>
      </c>
      <c r="D10" s="20">
        <v>2</v>
      </c>
      <c r="E10" s="21" t="s">
        <v>92</v>
      </c>
      <c r="F10" s="22" t="s">
        <v>34</v>
      </c>
      <c r="G10" s="85">
        <f t="shared" si="1"/>
        <v>2222.8000000000002</v>
      </c>
      <c r="H10" s="85">
        <f t="shared" ref="H10:H16" si="2">I10-G10</f>
        <v>0</v>
      </c>
      <c r="I10" s="85">
        <f t="shared" si="1"/>
        <v>2222.8000000000002</v>
      </c>
      <c r="K10" s="120"/>
    </row>
    <row r="11" spans="1:12" ht="40.5" customHeight="1" x14ac:dyDescent="0.2">
      <c r="A11" s="19" t="s">
        <v>72</v>
      </c>
      <c r="B11" s="76">
        <v>650</v>
      </c>
      <c r="C11" s="20">
        <v>1</v>
      </c>
      <c r="D11" s="20">
        <v>2</v>
      </c>
      <c r="E11" s="21" t="s">
        <v>117</v>
      </c>
      <c r="F11" s="22"/>
      <c r="G11" s="85">
        <f t="shared" si="1"/>
        <v>2222.8000000000002</v>
      </c>
      <c r="H11" s="85">
        <f t="shared" si="2"/>
        <v>0</v>
      </c>
      <c r="I11" s="85">
        <f t="shared" si="1"/>
        <v>2222.8000000000002</v>
      </c>
    </row>
    <row r="12" spans="1:12" ht="19.5" customHeight="1" x14ac:dyDescent="0.2">
      <c r="A12" s="19" t="s">
        <v>52</v>
      </c>
      <c r="B12" s="76">
        <v>650</v>
      </c>
      <c r="C12" s="20">
        <v>1</v>
      </c>
      <c r="D12" s="20">
        <v>2</v>
      </c>
      <c r="E12" s="21" t="s">
        <v>94</v>
      </c>
      <c r="F12" s="22" t="s">
        <v>34</v>
      </c>
      <c r="G12" s="85">
        <f t="shared" si="1"/>
        <v>2222.8000000000002</v>
      </c>
      <c r="H12" s="85">
        <f t="shared" si="2"/>
        <v>0</v>
      </c>
      <c r="I12" s="85">
        <f t="shared" si="1"/>
        <v>2222.8000000000002</v>
      </c>
    </row>
    <row r="13" spans="1:12" ht="48.75" customHeight="1" x14ac:dyDescent="0.2">
      <c r="A13" s="23" t="s">
        <v>38</v>
      </c>
      <c r="B13" s="76">
        <v>650</v>
      </c>
      <c r="C13" s="20">
        <v>1</v>
      </c>
      <c r="D13" s="20">
        <v>2</v>
      </c>
      <c r="E13" s="21" t="s">
        <v>94</v>
      </c>
      <c r="F13" s="22" t="s">
        <v>39</v>
      </c>
      <c r="G13" s="85">
        <f t="shared" si="1"/>
        <v>2222.8000000000002</v>
      </c>
      <c r="H13" s="85">
        <f t="shared" si="2"/>
        <v>0</v>
      </c>
      <c r="I13" s="85">
        <f t="shared" si="1"/>
        <v>2222.8000000000002</v>
      </c>
    </row>
    <row r="14" spans="1:12" ht="30.75" customHeight="1" x14ac:dyDescent="0.2">
      <c r="A14" s="23" t="s">
        <v>42</v>
      </c>
      <c r="B14" s="76">
        <v>650</v>
      </c>
      <c r="C14" s="20">
        <v>1</v>
      </c>
      <c r="D14" s="20">
        <v>2</v>
      </c>
      <c r="E14" s="21" t="s">
        <v>94</v>
      </c>
      <c r="F14" s="22" t="s">
        <v>43</v>
      </c>
      <c r="G14" s="85">
        <f>G15+G17+G16</f>
        <v>2222.8000000000002</v>
      </c>
      <c r="H14" s="85">
        <f t="shared" si="2"/>
        <v>0</v>
      </c>
      <c r="I14" s="85">
        <f t="shared" ref="I14" si="3">I15+I17+I16</f>
        <v>2222.8000000000002</v>
      </c>
    </row>
    <row r="15" spans="1:12" ht="26.25" customHeight="1" x14ac:dyDescent="0.2">
      <c r="A15" s="23" t="s">
        <v>64</v>
      </c>
      <c r="B15" s="76">
        <v>650</v>
      </c>
      <c r="C15" s="20">
        <v>1</v>
      </c>
      <c r="D15" s="20">
        <v>2</v>
      </c>
      <c r="E15" s="21" t="s">
        <v>94</v>
      </c>
      <c r="F15" s="22">
        <v>121</v>
      </c>
      <c r="G15" s="85">
        <v>1803.8</v>
      </c>
      <c r="H15" s="85">
        <f>I15-G15</f>
        <v>0</v>
      </c>
      <c r="I15" s="85">
        <v>1803.8</v>
      </c>
    </row>
    <row r="16" spans="1:12" ht="33" customHeight="1" x14ac:dyDescent="0.2">
      <c r="A16" s="23" t="s">
        <v>26</v>
      </c>
      <c r="B16" s="76" t="s">
        <v>201</v>
      </c>
      <c r="C16" s="20">
        <v>1</v>
      </c>
      <c r="D16" s="20">
        <v>2</v>
      </c>
      <c r="E16" s="21" t="s">
        <v>94</v>
      </c>
      <c r="F16" s="22">
        <v>122</v>
      </c>
      <c r="G16" s="85">
        <v>0</v>
      </c>
      <c r="H16" s="85">
        <f t="shared" si="2"/>
        <v>0</v>
      </c>
      <c r="I16" s="85">
        <v>0</v>
      </c>
    </row>
    <row r="17" spans="1:13" ht="38.25" customHeight="1" x14ac:dyDescent="0.2">
      <c r="A17" s="23" t="s">
        <v>65</v>
      </c>
      <c r="B17" s="76">
        <v>650</v>
      </c>
      <c r="C17" s="20">
        <v>1</v>
      </c>
      <c r="D17" s="20">
        <v>2</v>
      </c>
      <c r="E17" s="21" t="s">
        <v>94</v>
      </c>
      <c r="F17" s="22">
        <v>129</v>
      </c>
      <c r="G17" s="85">
        <v>419</v>
      </c>
      <c r="H17" s="85">
        <f>I17-G17</f>
        <v>0</v>
      </c>
      <c r="I17" s="85">
        <v>419</v>
      </c>
    </row>
    <row r="18" spans="1:13" ht="39.75" customHeight="1" x14ac:dyDescent="0.2">
      <c r="A18" s="24" t="s">
        <v>7</v>
      </c>
      <c r="B18" s="75">
        <v>650</v>
      </c>
      <c r="C18" s="15">
        <v>1</v>
      </c>
      <c r="D18" s="15">
        <v>4</v>
      </c>
      <c r="E18" s="16"/>
      <c r="F18" s="17"/>
      <c r="G18" s="18">
        <f>G19</f>
        <v>11001.599999999999</v>
      </c>
      <c r="H18" s="18">
        <f t="shared" ref="H18:I22" si="4">H19</f>
        <v>0</v>
      </c>
      <c r="I18" s="18">
        <f t="shared" si="4"/>
        <v>11001.599999999999</v>
      </c>
      <c r="K18" s="38"/>
    </row>
    <row r="19" spans="1:13" ht="42" customHeight="1" x14ac:dyDescent="0.2">
      <c r="A19" s="19" t="s">
        <v>190</v>
      </c>
      <c r="B19" s="76">
        <v>650</v>
      </c>
      <c r="C19" s="20">
        <v>1</v>
      </c>
      <c r="D19" s="20">
        <v>4</v>
      </c>
      <c r="E19" s="21" t="s">
        <v>92</v>
      </c>
      <c r="F19" s="22" t="s">
        <v>34</v>
      </c>
      <c r="G19" s="85">
        <f>G20</f>
        <v>11001.599999999999</v>
      </c>
      <c r="H19" s="86">
        <f t="shared" ref="H19:H25" si="5">I19-G19</f>
        <v>0</v>
      </c>
      <c r="I19" s="85">
        <f t="shared" si="4"/>
        <v>11001.599999999999</v>
      </c>
    </row>
    <row r="20" spans="1:13" ht="40.5" customHeight="1" x14ac:dyDescent="0.2">
      <c r="A20" s="19" t="s">
        <v>72</v>
      </c>
      <c r="B20" s="76">
        <v>650</v>
      </c>
      <c r="C20" s="20">
        <v>1</v>
      </c>
      <c r="D20" s="20">
        <v>4</v>
      </c>
      <c r="E20" s="21" t="s">
        <v>117</v>
      </c>
      <c r="F20" s="22"/>
      <c r="G20" s="85">
        <f>G21</f>
        <v>11001.599999999999</v>
      </c>
      <c r="H20" s="86">
        <f t="shared" si="5"/>
        <v>0</v>
      </c>
      <c r="I20" s="85">
        <f t="shared" si="4"/>
        <v>11001.599999999999</v>
      </c>
    </row>
    <row r="21" spans="1:13" ht="22.5" customHeight="1" x14ac:dyDescent="0.2">
      <c r="A21" s="19" t="s">
        <v>25</v>
      </c>
      <c r="B21" s="76">
        <v>650</v>
      </c>
      <c r="C21" s="20">
        <v>1</v>
      </c>
      <c r="D21" s="20">
        <v>4</v>
      </c>
      <c r="E21" s="21" t="s">
        <v>95</v>
      </c>
      <c r="F21" s="22" t="s">
        <v>34</v>
      </c>
      <c r="G21" s="85">
        <f>G22</f>
        <v>11001.599999999999</v>
      </c>
      <c r="H21" s="86">
        <f t="shared" si="5"/>
        <v>0</v>
      </c>
      <c r="I21" s="85">
        <f t="shared" si="4"/>
        <v>11001.599999999999</v>
      </c>
    </row>
    <row r="22" spans="1:13" ht="63.75" x14ac:dyDescent="0.2">
      <c r="A22" s="23" t="s">
        <v>38</v>
      </c>
      <c r="B22" s="76">
        <v>650</v>
      </c>
      <c r="C22" s="20">
        <v>1</v>
      </c>
      <c r="D22" s="20">
        <v>4</v>
      </c>
      <c r="E22" s="21" t="s">
        <v>95</v>
      </c>
      <c r="F22" s="22" t="s">
        <v>39</v>
      </c>
      <c r="G22" s="85">
        <f>G23</f>
        <v>11001.599999999999</v>
      </c>
      <c r="H22" s="86">
        <f t="shared" si="5"/>
        <v>0</v>
      </c>
      <c r="I22" s="85">
        <f t="shared" si="4"/>
        <v>11001.599999999999</v>
      </c>
    </row>
    <row r="23" spans="1:13" ht="24" customHeight="1" x14ac:dyDescent="0.2">
      <c r="A23" s="23" t="s">
        <v>42</v>
      </c>
      <c r="B23" s="76">
        <v>650</v>
      </c>
      <c r="C23" s="20">
        <v>1</v>
      </c>
      <c r="D23" s="20">
        <v>4</v>
      </c>
      <c r="E23" s="21" t="s">
        <v>95</v>
      </c>
      <c r="F23" s="22" t="s">
        <v>43</v>
      </c>
      <c r="G23" s="86">
        <f>G24+G25+G26</f>
        <v>11001.599999999999</v>
      </c>
      <c r="H23" s="86">
        <f t="shared" si="5"/>
        <v>0</v>
      </c>
      <c r="I23" s="86">
        <f t="shared" ref="I23" si="6">I24+I25+I26</f>
        <v>11001.599999999999</v>
      </c>
    </row>
    <row r="24" spans="1:13" ht="24" customHeight="1" x14ac:dyDescent="0.2">
      <c r="A24" s="23" t="s">
        <v>64</v>
      </c>
      <c r="B24" s="76">
        <v>650</v>
      </c>
      <c r="C24" s="20">
        <v>1</v>
      </c>
      <c r="D24" s="20">
        <v>4</v>
      </c>
      <c r="E24" s="21" t="s">
        <v>95</v>
      </c>
      <c r="F24" s="22">
        <v>121</v>
      </c>
      <c r="G24" s="86">
        <v>8418.5</v>
      </c>
      <c r="H24" s="86">
        <f t="shared" si="5"/>
        <v>0</v>
      </c>
      <c r="I24" s="86">
        <v>8418.5</v>
      </c>
      <c r="K24" s="120"/>
      <c r="M24" s="120"/>
    </row>
    <row r="25" spans="1:13" ht="30" customHeight="1" x14ac:dyDescent="0.2">
      <c r="A25" s="23" t="s">
        <v>26</v>
      </c>
      <c r="B25" s="76">
        <v>650</v>
      </c>
      <c r="C25" s="20">
        <v>1</v>
      </c>
      <c r="D25" s="20">
        <v>4</v>
      </c>
      <c r="E25" s="21" t="s">
        <v>95</v>
      </c>
      <c r="F25" s="22">
        <v>122</v>
      </c>
      <c r="G25" s="86">
        <v>51.8</v>
      </c>
      <c r="H25" s="86">
        <f t="shared" si="5"/>
        <v>0</v>
      </c>
      <c r="I25" s="86">
        <v>51.8</v>
      </c>
    </row>
    <row r="26" spans="1:13" ht="38.25" customHeight="1" x14ac:dyDescent="0.2">
      <c r="A26" s="23" t="s">
        <v>65</v>
      </c>
      <c r="B26" s="76">
        <v>650</v>
      </c>
      <c r="C26" s="20">
        <v>1</v>
      </c>
      <c r="D26" s="20">
        <v>4</v>
      </c>
      <c r="E26" s="21" t="s">
        <v>95</v>
      </c>
      <c r="F26" s="22">
        <v>129</v>
      </c>
      <c r="G26" s="86">
        <v>2531.3000000000002</v>
      </c>
      <c r="H26" s="86">
        <f>I26-G26</f>
        <v>0</v>
      </c>
      <c r="I26" s="86">
        <v>2531.3000000000002</v>
      </c>
      <c r="K26" s="120"/>
    </row>
    <row r="27" spans="1:13" ht="38.25" customHeight="1" x14ac:dyDescent="0.2">
      <c r="A27" s="24" t="s">
        <v>62</v>
      </c>
      <c r="B27" s="75">
        <v>650</v>
      </c>
      <c r="C27" s="15">
        <v>1</v>
      </c>
      <c r="D27" s="15">
        <v>6</v>
      </c>
      <c r="E27" s="16"/>
      <c r="F27" s="17"/>
      <c r="G27" s="18">
        <f>G33+G28</f>
        <v>34.700000000000003</v>
      </c>
      <c r="H27" s="18">
        <f t="shared" ref="H27:I27" si="7">H33+H28</f>
        <v>0</v>
      </c>
      <c r="I27" s="18">
        <f t="shared" si="7"/>
        <v>34.700000000000003</v>
      </c>
    </row>
    <row r="28" spans="1:13" ht="18" customHeight="1" x14ac:dyDescent="0.2">
      <c r="A28" s="19" t="s">
        <v>51</v>
      </c>
      <c r="B28" s="76">
        <v>650</v>
      </c>
      <c r="C28" s="20">
        <v>1</v>
      </c>
      <c r="D28" s="20">
        <v>6</v>
      </c>
      <c r="E28" s="21" t="s">
        <v>91</v>
      </c>
      <c r="F28" s="22"/>
      <c r="G28" s="85">
        <f>G29</f>
        <v>14.2</v>
      </c>
      <c r="H28" s="85">
        <f t="shared" ref="H28:I31" si="8">H29</f>
        <v>0</v>
      </c>
      <c r="I28" s="85">
        <f t="shared" si="8"/>
        <v>14.2</v>
      </c>
    </row>
    <row r="29" spans="1:13" ht="36.75" customHeight="1" x14ac:dyDescent="0.2">
      <c r="A29" s="19" t="s">
        <v>158</v>
      </c>
      <c r="B29" s="76">
        <v>650</v>
      </c>
      <c r="C29" s="20">
        <v>1</v>
      </c>
      <c r="D29" s="20">
        <v>6</v>
      </c>
      <c r="E29" s="21" t="s">
        <v>97</v>
      </c>
      <c r="F29" s="22"/>
      <c r="G29" s="85">
        <f>G30</f>
        <v>14.2</v>
      </c>
      <c r="H29" s="85">
        <f t="shared" si="8"/>
        <v>0</v>
      </c>
      <c r="I29" s="85">
        <f t="shared" si="8"/>
        <v>14.2</v>
      </c>
    </row>
    <row r="30" spans="1:13" ht="64.5" customHeight="1" x14ac:dyDescent="0.2">
      <c r="A30" s="23" t="s">
        <v>61</v>
      </c>
      <c r="B30" s="76">
        <v>650</v>
      </c>
      <c r="C30" s="20">
        <v>1</v>
      </c>
      <c r="D30" s="20">
        <v>6</v>
      </c>
      <c r="E30" s="21" t="s">
        <v>98</v>
      </c>
      <c r="F30" s="22"/>
      <c r="G30" s="85">
        <f>G31</f>
        <v>14.2</v>
      </c>
      <c r="H30" s="85">
        <f t="shared" si="8"/>
        <v>0</v>
      </c>
      <c r="I30" s="85">
        <f t="shared" si="8"/>
        <v>14.2</v>
      </c>
    </row>
    <row r="31" spans="1:13" ht="16.5" customHeight="1" x14ac:dyDescent="0.2">
      <c r="A31" s="23" t="s">
        <v>50</v>
      </c>
      <c r="B31" s="76">
        <v>650</v>
      </c>
      <c r="C31" s="20">
        <v>1</v>
      </c>
      <c r="D31" s="20">
        <v>6</v>
      </c>
      <c r="E31" s="21" t="s">
        <v>98</v>
      </c>
      <c r="F31" s="22">
        <v>500</v>
      </c>
      <c r="G31" s="85">
        <f>G32</f>
        <v>14.2</v>
      </c>
      <c r="H31" s="85">
        <f t="shared" si="8"/>
        <v>0</v>
      </c>
      <c r="I31" s="85">
        <f t="shared" si="8"/>
        <v>14.2</v>
      </c>
    </row>
    <row r="32" spans="1:13" ht="16.5" customHeight="1" x14ac:dyDescent="0.2">
      <c r="A32" s="23" t="s">
        <v>33</v>
      </c>
      <c r="B32" s="76">
        <v>650</v>
      </c>
      <c r="C32" s="20">
        <v>1</v>
      </c>
      <c r="D32" s="20">
        <v>6</v>
      </c>
      <c r="E32" s="21" t="s">
        <v>98</v>
      </c>
      <c r="F32" s="22">
        <v>540</v>
      </c>
      <c r="G32" s="85">
        <v>14.2</v>
      </c>
      <c r="H32" s="86">
        <v>0</v>
      </c>
      <c r="I32" s="86">
        <f>G32</f>
        <v>14.2</v>
      </c>
    </row>
    <row r="33" spans="1:11" ht="43.5" customHeight="1" x14ac:dyDescent="0.2">
      <c r="A33" s="19" t="s">
        <v>190</v>
      </c>
      <c r="B33" s="76">
        <v>650</v>
      </c>
      <c r="C33" s="20">
        <v>1</v>
      </c>
      <c r="D33" s="20">
        <v>6</v>
      </c>
      <c r="E33" s="21" t="s">
        <v>92</v>
      </c>
      <c r="F33" s="22"/>
      <c r="G33" s="85">
        <f>G34</f>
        <v>20.5</v>
      </c>
      <c r="H33" s="85">
        <f t="shared" ref="H33:I35" si="9">H34</f>
        <v>0</v>
      </c>
      <c r="I33" s="85">
        <f t="shared" si="9"/>
        <v>20.5</v>
      </c>
    </row>
    <row r="34" spans="1:11" ht="48" customHeight="1" x14ac:dyDescent="0.2">
      <c r="A34" s="19" t="s">
        <v>72</v>
      </c>
      <c r="B34" s="76">
        <v>650</v>
      </c>
      <c r="C34" s="20">
        <v>1</v>
      </c>
      <c r="D34" s="20">
        <v>6</v>
      </c>
      <c r="E34" s="21" t="s">
        <v>117</v>
      </c>
      <c r="F34" s="22"/>
      <c r="G34" s="85">
        <f>G35</f>
        <v>20.5</v>
      </c>
      <c r="H34" s="85">
        <f t="shared" si="9"/>
        <v>0</v>
      </c>
      <c r="I34" s="85">
        <f t="shared" si="9"/>
        <v>20.5</v>
      </c>
    </row>
    <row r="35" spans="1:11" ht="64.5" customHeight="1" x14ac:dyDescent="0.2">
      <c r="A35" s="23" t="s">
        <v>61</v>
      </c>
      <c r="B35" s="76">
        <v>650</v>
      </c>
      <c r="C35" s="20">
        <v>1</v>
      </c>
      <c r="D35" s="20">
        <v>6</v>
      </c>
      <c r="E35" s="21" t="s">
        <v>96</v>
      </c>
      <c r="F35" s="22"/>
      <c r="G35" s="85">
        <f>G36</f>
        <v>20.5</v>
      </c>
      <c r="H35" s="85">
        <f t="shared" si="9"/>
        <v>0</v>
      </c>
      <c r="I35" s="85">
        <f t="shared" si="9"/>
        <v>20.5</v>
      </c>
    </row>
    <row r="36" spans="1:11" ht="12" customHeight="1" x14ac:dyDescent="0.2">
      <c r="A36" s="23" t="s">
        <v>50</v>
      </c>
      <c r="B36" s="76">
        <v>650</v>
      </c>
      <c r="C36" s="20">
        <v>1</v>
      </c>
      <c r="D36" s="20">
        <v>6</v>
      </c>
      <c r="E36" s="21" t="s">
        <v>96</v>
      </c>
      <c r="F36" s="22">
        <v>500</v>
      </c>
      <c r="G36" s="85">
        <f>G37</f>
        <v>20.5</v>
      </c>
      <c r="H36" s="85">
        <f t="shared" ref="H36:I36" si="10">H37</f>
        <v>0</v>
      </c>
      <c r="I36" s="85">
        <f t="shared" si="10"/>
        <v>20.5</v>
      </c>
    </row>
    <row r="37" spans="1:11" ht="15.75" customHeight="1" x14ac:dyDescent="0.2">
      <c r="A37" s="23" t="s">
        <v>33</v>
      </c>
      <c r="B37" s="76">
        <v>650</v>
      </c>
      <c r="C37" s="20">
        <v>1</v>
      </c>
      <c r="D37" s="20">
        <v>6</v>
      </c>
      <c r="E37" s="21" t="s">
        <v>96</v>
      </c>
      <c r="F37" s="22">
        <v>540</v>
      </c>
      <c r="G37" s="85">
        <v>20.5</v>
      </c>
      <c r="H37" s="86">
        <v>0</v>
      </c>
      <c r="I37" s="86">
        <f>G37+H37</f>
        <v>20.5</v>
      </c>
    </row>
    <row r="38" spans="1:11" ht="11.25" customHeight="1" x14ac:dyDescent="0.2">
      <c r="A38" s="14" t="s">
        <v>8</v>
      </c>
      <c r="B38" s="75">
        <v>650</v>
      </c>
      <c r="C38" s="15">
        <v>1</v>
      </c>
      <c r="D38" s="15">
        <v>11</v>
      </c>
      <c r="E38" s="16"/>
      <c r="F38" s="17" t="s">
        <v>34</v>
      </c>
      <c r="G38" s="18">
        <f>G39</f>
        <v>0</v>
      </c>
      <c r="H38" s="18">
        <f t="shared" ref="H38:I42" si="11">H39</f>
        <v>0</v>
      </c>
      <c r="I38" s="18">
        <f t="shared" si="11"/>
        <v>0</v>
      </c>
    </row>
    <row r="39" spans="1:11" ht="12.75" customHeight="1" x14ac:dyDescent="0.2">
      <c r="A39" s="19" t="s">
        <v>51</v>
      </c>
      <c r="B39" s="76">
        <v>650</v>
      </c>
      <c r="C39" s="20">
        <v>1</v>
      </c>
      <c r="D39" s="20">
        <v>11</v>
      </c>
      <c r="E39" s="21" t="s">
        <v>91</v>
      </c>
      <c r="F39" s="22" t="s">
        <v>34</v>
      </c>
      <c r="G39" s="85">
        <f>G40</f>
        <v>0</v>
      </c>
      <c r="H39" s="85">
        <f t="shared" si="11"/>
        <v>0</v>
      </c>
      <c r="I39" s="85">
        <f t="shared" si="11"/>
        <v>0</v>
      </c>
    </row>
    <row r="40" spans="1:11" ht="35.25" customHeight="1" x14ac:dyDescent="0.2">
      <c r="A40" s="19" t="s">
        <v>73</v>
      </c>
      <c r="B40" s="76">
        <v>650</v>
      </c>
      <c r="C40" s="20">
        <v>1</v>
      </c>
      <c r="D40" s="20">
        <v>11</v>
      </c>
      <c r="E40" s="21" t="s">
        <v>76</v>
      </c>
      <c r="F40" s="22" t="s">
        <v>34</v>
      </c>
      <c r="G40" s="85">
        <f>G41</f>
        <v>0</v>
      </c>
      <c r="H40" s="85">
        <f t="shared" si="11"/>
        <v>0</v>
      </c>
      <c r="I40" s="85">
        <f t="shared" si="11"/>
        <v>0</v>
      </c>
    </row>
    <row r="41" spans="1:11" ht="12" customHeight="1" x14ac:dyDescent="0.2">
      <c r="A41" s="19" t="s">
        <v>90</v>
      </c>
      <c r="B41" s="76">
        <v>650</v>
      </c>
      <c r="C41" s="20">
        <v>1</v>
      </c>
      <c r="D41" s="20">
        <v>11</v>
      </c>
      <c r="E41" s="21" t="s">
        <v>100</v>
      </c>
      <c r="F41" s="22"/>
      <c r="G41" s="86">
        <f>G42</f>
        <v>0</v>
      </c>
      <c r="H41" s="86">
        <f t="shared" si="11"/>
        <v>0</v>
      </c>
      <c r="I41" s="86">
        <f t="shared" si="11"/>
        <v>0</v>
      </c>
    </row>
    <row r="42" spans="1:11" ht="11.25" customHeight="1" x14ac:dyDescent="0.2">
      <c r="A42" s="23" t="s">
        <v>44</v>
      </c>
      <c r="B42" s="76">
        <v>650</v>
      </c>
      <c r="C42" s="20">
        <v>1</v>
      </c>
      <c r="D42" s="20">
        <v>11</v>
      </c>
      <c r="E42" s="21" t="s">
        <v>100</v>
      </c>
      <c r="F42" s="22" t="s">
        <v>45</v>
      </c>
      <c r="G42" s="85">
        <f>G43</f>
        <v>0</v>
      </c>
      <c r="H42" s="85">
        <f t="shared" si="11"/>
        <v>0</v>
      </c>
      <c r="I42" s="85">
        <f t="shared" si="11"/>
        <v>0</v>
      </c>
    </row>
    <row r="43" spans="1:11" x14ac:dyDescent="0.2">
      <c r="A43" s="23" t="s">
        <v>28</v>
      </c>
      <c r="B43" s="76">
        <v>650</v>
      </c>
      <c r="C43" s="20">
        <v>1</v>
      </c>
      <c r="D43" s="20">
        <v>11</v>
      </c>
      <c r="E43" s="21" t="s">
        <v>100</v>
      </c>
      <c r="F43" s="22" t="s">
        <v>22</v>
      </c>
      <c r="G43" s="86">
        <v>0</v>
      </c>
      <c r="H43" s="86">
        <v>0</v>
      </c>
      <c r="I43" s="86">
        <f>G43+H43</f>
        <v>0</v>
      </c>
    </row>
    <row r="44" spans="1:11" ht="11.25" customHeight="1" x14ac:dyDescent="0.2">
      <c r="A44" s="14" t="s">
        <v>9</v>
      </c>
      <c r="B44" s="75">
        <v>650</v>
      </c>
      <c r="C44" s="15">
        <v>1</v>
      </c>
      <c r="D44" s="15">
        <v>13</v>
      </c>
      <c r="E44" s="16" t="s">
        <v>34</v>
      </c>
      <c r="F44" s="17" t="s">
        <v>34</v>
      </c>
      <c r="G44" s="18">
        <f>G50+G81+G95+G45</f>
        <v>4933.3</v>
      </c>
      <c r="H44" s="18">
        <f>H50+H81+H95+H45</f>
        <v>0</v>
      </c>
      <c r="I44" s="18">
        <f>I50+I81+I95+I45</f>
        <v>4933.3</v>
      </c>
    </row>
    <row r="45" spans="1:11" ht="11.25" customHeight="1" x14ac:dyDescent="0.2">
      <c r="A45" s="19" t="s">
        <v>51</v>
      </c>
      <c r="B45" s="76">
        <v>650</v>
      </c>
      <c r="C45" s="20">
        <v>1</v>
      </c>
      <c r="D45" s="20">
        <v>13</v>
      </c>
      <c r="E45" s="21" t="s">
        <v>91</v>
      </c>
      <c r="F45" s="22" t="s">
        <v>34</v>
      </c>
      <c r="G45" s="85">
        <f>G46</f>
        <v>50</v>
      </c>
      <c r="H45" s="85">
        <f t="shared" ref="H45:I48" si="12">H46</f>
        <v>0</v>
      </c>
      <c r="I45" s="85">
        <f t="shared" si="12"/>
        <v>50</v>
      </c>
      <c r="K45" s="88"/>
    </row>
    <row r="46" spans="1:11" ht="40.5" customHeight="1" x14ac:dyDescent="0.2">
      <c r="A46" s="19" t="s">
        <v>73</v>
      </c>
      <c r="B46" s="76">
        <v>650</v>
      </c>
      <c r="C46" s="20">
        <v>1</v>
      </c>
      <c r="D46" s="20">
        <v>13</v>
      </c>
      <c r="E46" s="21" t="s">
        <v>76</v>
      </c>
      <c r="F46" s="22" t="s">
        <v>34</v>
      </c>
      <c r="G46" s="85">
        <f>G47</f>
        <v>50</v>
      </c>
      <c r="H46" s="85">
        <f t="shared" si="12"/>
        <v>0</v>
      </c>
      <c r="I46" s="85">
        <f t="shared" si="12"/>
        <v>50</v>
      </c>
    </row>
    <row r="47" spans="1:11" ht="11.25" customHeight="1" x14ac:dyDescent="0.2">
      <c r="A47" s="19" t="s">
        <v>90</v>
      </c>
      <c r="B47" s="76">
        <v>650</v>
      </c>
      <c r="C47" s="20">
        <v>1</v>
      </c>
      <c r="D47" s="20">
        <v>13</v>
      </c>
      <c r="E47" s="21" t="s">
        <v>100</v>
      </c>
      <c r="F47" s="22"/>
      <c r="G47" s="86">
        <f>G48</f>
        <v>50</v>
      </c>
      <c r="H47" s="86">
        <f t="shared" si="12"/>
        <v>0</v>
      </c>
      <c r="I47" s="86">
        <f t="shared" si="12"/>
        <v>50</v>
      </c>
      <c r="K47" s="89"/>
    </row>
    <row r="48" spans="1:11" ht="11.25" customHeight="1" x14ac:dyDescent="0.2">
      <c r="A48" s="23" t="s">
        <v>44</v>
      </c>
      <c r="B48" s="76">
        <v>650</v>
      </c>
      <c r="C48" s="20">
        <v>1</v>
      </c>
      <c r="D48" s="20">
        <v>13</v>
      </c>
      <c r="E48" s="21" t="s">
        <v>100</v>
      </c>
      <c r="F48" s="22" t="s">
        <v>45</v>
      </c>
      <c r="G48" s="85">
        <f>G49</f>
        <v>50</v>
      </c>
      <c r="H48" s="85">
        <f t="shared" si="12"/>
        <v>0</v>
      </c>
      <c r="I48" s="85">
        <f t="shared" si="12"/>
        <v>50</v>
      </c>
    </row>
    <row r="49" spans="1:13" ht="11.25" customHeight="1" x14ac:dyDescent="0.2">
      <c r="A49" s="23" t="s">
        <v>28</v>
      </c>
      <c r="B49" s="76">
        <v>650</v>
      </c>
      <c r="C49" s="20">
        <v>1</v>
      </c>
      <c r="D49" s="20">
        <v>13</v>
      </c>
      <c r="E49" s="21" t="s">
        <v>100</v>
      </c>
      <c r="F49" s="22" t="s">
        <v>22</v>
      </c>
      <c r="G49" s="86">
        <v>50</v>
      </c>
      <c r="H49" s="86">
        <v>0</v>
      </c>
      <c r="I49" s="86">
        <f>G49+H49</f>
        <v>50</v>
      </c>
    </row>
    <row r="50" spans="1:13" ht="40.5" customHeight="1" x14ac:dyDescent="0.2">
      <c r="A50" s="19" t="s">
        <v>190</v>
      </c>
      <c r="B50" s="76">
        <v>650</v>
      </c>
      <c r="C50" s="20">
        <v>1</v>
      </c>
      <c r="D50" s="20">
        <v>13</v>
      </c>
      <c r="E50" s="21" t="s">
        <v>92</v>
      </c>
      <c r="F50" s="22" t="s">
        <v>34</v>
      </c>
      <c r="G50" s="85">
        <f>G51+G74</f>
        <v>3660.2000000000003</v>
      </c>
      <c r="H50" s="86">
        <f t="shared" ref="H50:H54" si="13">I50-G50</f>
        <v>0</v>
      </c>
      <c r="I50" s="85">
        <f>I51+I74</f>
        <v>3660.2000000000003</v>
      </c>
      <c r="M50" s="38"/>
    </row>
    <row r="51" spans="1:13" ht="42" customHeight="1" x14ac:dyDescent="0.2">
      <c r="A51" s="19" t="s">
        <v>71</v>
      </c>
      <c r="B51" s="76">
        <v>650</v>
      </c>
      <c r="C51" s="20">
        <v>1</v>
      </c>
      <c r="D51" s="20">
        <v>13</v>
      </c>
      <c r="E51" s="21" t="s">
        <v>117</v>
      </c>
      <c r="F51" s="22" t="s">
        <v>34</v>
      </c>
      <c r="G51" s="85">
        <f>G52+G69</f>
        <v>3560.8</v>
      </c>
      <c r="H51" s="86">
        <f t="shared" si="13"/>
        <v>45</v>
      </c>
      <c r="I51" s="85">
        <f>I52+I69</f>
        <v>3605.8</v>
      </c>
      <c r="M51" s="38"/>
    </row>
    <row r="52" spans="1:13" ht="23.25" customHeight="1" x14ac:dyDescent="0.2">
      <c r="A52" s="77" t="s">
        <v>134</v>
      </c>
      <c r="B52" s="76">
        <v>650</v>
      </c>
      <c r="C52" s="20">
        <v>1</v>
      </c>
      <c r="D52" s="20">
        <v>13</v>
      </c>
      <c r="E52" s="21" t="s">
        <v>101</v>
      </c>
      <c r="F52" s="22"/>
      <c r="G52" s="86">
        <f>G53+G58+G61</f>
        <v>3553.8</v>
      </c>
      <c r="H52" s="86">
        <f t="shared" si="13"/>
        <v>0</v>
      </c>
      <c r="I52" s="86">
        <f>I53+I58+I61</f>
        <v>3553.8</v>
      </c>
    </row>
    <row r="53" spans="1:13" ht="57" customHeight="1" x14ac:dyDescent="0.2">
      <c r="A53" s="23" t="s">
        <v>38</v>
      </c>
      <c r="B53" s="76">
        <v>650</v>
      </c>
      <c r="C53" s="20">
        <v>1</v>
      </c>
      <c r="D53" s="20">
        <v>13</v>
      </c>
      <c r="E53" s="21" t="s">
        <v>101</v>
      </c>
      <c r="F53" s="22" t="s">
        <v>39</v>
      </c>
      <c r="G53" s="86">
        <f>G54</f>
        <v>3356.2</v>
      </c>
      <c r="H53" s="86">
        <f t="shared" si="13"/>
        <v>-11.899999999999636</v>
      </c>
      <c r="I53" s="86">
        <f t="shared" ref="I53" si="14">I54</f>
        <v>3344.3</v>
      </c>
    </row>
    <row r="54" spans="1:13" ht="19.5" customHeight="1" x14ac:dyDescent="0.2">
      <c r="A54" s="23" t="s">
        <v>40</v>
      </c>
      <c r="B54" s="76">
        <v>650</v>
      </c>
      <c r="C54" s="20">
        <v>1</v>
      </c>
      <c r="D54" s="20">
        <v>13</v>
      </c>
      <c r="E54" s="21" t="s">
        <v>101</v>
      </c>
      <c r="F54" s="22" t="s">
        <v>41</v>
      </c>
      <c r="G54" s="86">
        <f>G55+G56+G57</f>
        <v>3356.2</v>
      </c>
      <c r="H54" s="86">
        <f t="shared" si="13"/>
        <v>-11.899999999999636</v>
      </c>
      <c r="I54" s="86">
        <f t="shared" ref="I54" si="15">I55+I56+I57</f>
        <v>3344.3</v>
      </c>
    </row>
    <row r="55" spans="1:13" x14ac:dyDescent="0.2">
      <c r="A55" s="23" t="s">
        <v>66</v>
      </c>
      <c r="B55" s="76">
        <v>650</v>
      </c>
      <c r="C55" s="20">
        <v>1</v>
      </c>
      <c r="D55" s="20">
        <v>13</v>
      </c>
      <c r="E55" s="21" t="s">
        <v>101</v>
      </c>
      <c r="F55" s="22">
        <v>111</v>
      </c>
      <c r="G55" s="86">
        <v>2572.1999999999998</v>
      </c>
      <c r="H55" s="86">
        <v>7.9</v>
      </c>
      <c r="I55" s="86">
        <f>2572.2+H55</f>
        <v>2580.1</v>
      </c>
    </row>
    <row r="56" spans="1:13" ht="25.5" x14ac:dyDescent="0.2">
      <c r="A56" s="23" t="s">
        <v>29</v>
      </c>
      <c r="B56" s="76">
        <v>650</v>
      </c>
      <c r="C56" s="20">
        <v>1</v>
      </c>
      <c r="D56" s="20">
        <v>13</v>
      </c>
      <c r="E56" s="21" t="s">
        <v>101</v>
      </c>
      <c r="F56" s="22">
        <v>112</v>
      </c>
      <c r="G56" s="86">
        <v>0</v>
      </c>
      <c r="H56" s="86">
        <f>I56-G56</f>
        <v>0</v>
      </c>
      <c r="I56" s="86">
        <v>0</v>
      </c>
    </row>
    <row r="57" spans="1:13" ht="38.25" x14ac:dyDescent="0.2">
      <c r="A57" s="23" t="s">
        <v>67</v>
      </c>
      <c r="B57" s="76">
        <v>650</v>
      </c>
      <c r="C57" s="20">
        <v>1</v>
      </c>
      <c r="D57" s="20">
        <v>13</v>
      </c>
      <c r="E57" s="21" t="s">
        <v>101</v>
      </c>
      <c r="F57" s="22">
        <v>119</v>
      </c>
      <c r="G57" s="85">
        <v>784</v>
      </c>
      <c r="H57" s="86">
        <f>-19.6-0.2</f>
        <v>-19.8</v>
      </c>
      <c r="I57" s="86">
        <f>G57+H57</f>
        <v>764.2</v>
      </c>
    </row>
    <row r="58" spans="1:13" ht="25.5" x14ac:dyDescent="0.2">
      <c r="A58" s="23" t="s">
        <v>75</v>
      </c>
      <c r="B58" s="76">
        <v>650</v>
      </c>
      <c r="C58" s="20">
        <v>1</v>
      </c>
      <c r="D58" s="20">
        <v>13</v>
      </c>
      <c r="E58" s="21" t="s">
        <v>101</v>
      </c>
      <c r="F58" s="22" t="s">
        <v>35</v>
      </c>
      <c r="G58" s="85">
        <f>G59</f>
        <v>165.3</v>
      </c>
      <c r="H58" s="85">
        <f t="shared" ref="H58:I59" si="16">H59</f>
        <v>11.899999999999999</v>
      </c>
      <c r="I58" s="85">
        <f t="shared" si="16"/>
        <v>177.20000000000002</v>
      </c>
    </row>
    <row r="59" spans="1:13" ht="25.5" x14ac:dyDescent="0.2">
      <c r="A59" s="23" t="s">
        <v>36</v>
      </c>
      <c r="B59" s="76">
        <v>650</v>
      </c>
      <c r="C59" s="20">
        <v>1</v>
      </c>
      <c r="D59" s="20">
        <v>13</v>
      </c>
      <c r="E59" s="21" t="s">
        <v>101</v>
      </c>
      <c r="F59" s="22" t="s">
        <v>37</v>
      </c>
      <c r="G59" s="85">
        <f>G60</f>
        <v>165.3</v>
      </c>
      <c r="H59" s="85">
        <f t="shared" si="16"/>
        <v>11.899999999999999</v>
      </c>
      <c r="I59" s="85">
        <f t="shared" si="16"/>
        <v>177.20000000000002</v>
      </c>
    </row>
    <row r="60" spans="1:13" ht="25.5" x14ac:dyDescent="0.2">
      <c r="A60" s="23" t="s">
        <v>27</v>
      </c>
      <c r="B60" s="76">
        <v>650</v>
      </c>
      <c r="C60" s="20">
        <v>1</v>
      </c>
      <c r="D60" s="20">
        <v>13</v>
      </c>
      <c r="E60" s="21" t="s">
        <v>101</v>
      </c>
      <c r="F60" s="22">
        <v>244</v>
      </c>
      <c r="G60" s="86">
        <v>165.3</v>
      </c>
      <c r="H60" s="86">
        <f>11.7+0.2</f>
        <v>11.899999999999999</v>
      </c>
      <c r="I60" s="86">
        <f>165.3+H60</f>
        <v>177.20000000000002</v>
      </c>
    </row>
    <row r="61" spans="1:13" x14ac:dyDescent="0.2">
      <c r="A61" s="23" t="s">
        <v>44</v>
      </c>
      <c r="B61" s="76">
        <v>650</v>
      </c>
      <c r="C61" s="20">
        <v>1</v>
      </c>
      <c r="D61" s="20">
        <v>13</v>
      </c>
      <c r="E61" s="21" t="s">
        <v>101</v>
      </c>
      <c r="F61" s="22" t="s">
        <v>45</v>
      </c>
      <c r="G61" s="85">
        <f>G64+G63</f>
        <v>32.299999999999997</v>
      </c>
      <c r="H61" s="85">
        <f t="shared" ref="H61" si="17">I61-G61</f>
        <v>0</v>
      </c>
      <c r="I61" s="85">
        <f>I62+I64</f>
        <v>32.299999999999997</v>
      </c>
    </row>
    <row r="62" spans="1:13" x14ac:dyDescent="0.2">
      <c r="A62" s="23" t="s">
        <v>226</v>
      </c>
      <c r="B62" s="76" t="s">
        <v>201</v>
      </c>
      <c r="C62" s="20">
        <v>1</v>
      </c>
      <c r="D62" s="20">
        <v>13</v>
      </c>
      <c r="E62" s="21" t="s">
        <v>101</v>
      </c>
      <c r="F62" s="22">
        <v>830</v>
      </c>
      <c r="G62" s="85">
        <f>G63</f>
        <v>2.2999999999999998</v>
      </c>
      <c r="H62" s="85">
        <f>I62-G62</f>
        <v>0</v>
      </c>
      <c r="I62" s="85">
        <f>I63</f>
        <v>2.2999999999999998</v>
      </c>
    </row>
    <row r="63" spans="1:13" ht="91.5" customHeight="1" x14ac:dyDescent="0.2">
      <c r="A63" s="23" t="s">
        <v>227</v>
      </c>
      <c r="B63" s="76" t="s">
        <v>201</v>
      </c>
      <c r="C63" s="20">
        <v>1</v>
      </c>
      <c r="D63" s="20">
        <v>13</v>
      </c>
      <c r="E63" s="21" t="s">
        <v>101</v>
      </c>
      <c r="F63" s="22">
        <v>831</v>
      </c>
      <c r="G63" s="85">
        <v>2.2999999999999998</v>
      </c>
      <c r="H63" s="85">
        <f>I63-G63</f>
        <v>0</v>
      </c>
      <c r="I63" s="85">
        <v>2.2999999999999998</v>
      </c>
    </row>
    <row r="64" spans="1:13" x14ac:dyDescent="0.2">
      <c r="A64" s="23" t="s">
        <v>46</v>
      </c>
      <c r="B64" s="76">
        <v>650</v>
      </c>
      <c r="C64" s="20">
        <v>1</v>
      </c>
      <c r="D64" s="20">
        <v>13</v>
      </c>
      <c r="E64" s="21" t="s">
        <v>101</v>
      </c>
      <c r="F64" s="22" t="s">
        <v>47</v>
      </c>
      <c r="G64" s="85">
        <f>G65+G67+G66</f>
        <v>30</v>
      </c>
      <c r="H64" s="85">
        <f>H65+H67+H66</f>
        <v>0</v>
      </c>
      <c r="I64" s="85">
        <f>I65+I67+I66</f>
        <v>30</v>
      </c>
    </row>
    <row r="65" spans="1:9" ht="24.75" customHeight="1" x14ac:dyDescent="0.2">
      <c r="A65" s="23" t="s">
        <v>68</v>
      </c>
      <c r="B65" s="76" t="s">
        <v>201</v>
      </c>
      <c r="C65" s="20">
        <v>1</v>
      </c>
      <c r="D65" s="20">
        <v>13</v>
      </c>
      <c r="E65" s="21" t="s">
        <v>101</v>
      </c>
      <c r="F65" s="22">
        <v>851</v>
      </c>
      <c r="G65" s="86">
        <v>0</v>
      </c>
      <c r="H65" s="86">
        <v>0</v>
      </c>
      <c r="I65" s="86">
        <f>G65+H65</f>
        <v>0</v>
      </c>
    </row>
    <row r="66" spans="1:9" ht="18" customHeight="1" x14ac:dyDescent="0.2">
      <c r="A66" s="23" t="s">
        <v>69</v>
      </c>
      <c r="B66" s="76" t="s">
        <v>201</v>
      </c>
      <c r="C66" s="20">
        <v>1</v>
      </c>
      <c r="D66" s="20">
        <v>13</v>
      </c>
      <c r="E66" s="21" t="s">
        <v>101</v>
      </c>
      <c r="F66" s="22">
        <v>852</v>
      </c>
      <c r="G66" s="86">
        <v>29</v>
      </c>
      <c r="H66" s="86">
        <f>I66-G66</f>
        <v>0</v>
      </c>
      <c r="I66" s="86">
        <v>29</v>
      </c>
    </row>
    <row r="67" spans="1:9" ht="13.5" customHeight="1" x14ac:dyDescent="0.2">
      <c r="A67" s="23" t="s">
        <v>69</v>
      </c>
      <c r="B67" s="76" t="s">
        <v>201</v>
      </c>
      <c r="C67" s="20">
        <v>1</v>
      </c>
      <c r="D67" s="20">
        <v>13</v>
      </c>
      <c r="E67" s="21" t="s">
        <v>101</v>
      </c>
      <c r="F67" s="22">
        <v>853</v>
      </c>
      <c r="G67" s="86">
        <v>1</v>
      </c>
      <c r="H67" s="86">
        <v>0</v>
      </c>
      <c r="I67" s="86">
        <v>1</v>
      </c>
    </row>
    <row r="68" spans="1:9" ht="13.5" customHeight="1" x14ac:dyDescent="0.2">
      <c r="A68" s="23" t="s">
        <v>54</v>
      </c>
      <c r="B68" s="76" t="s">
        <v>201</v>
      </c>
      <c r="C68" s="20">
        <v>1</v>
      </c>
      <c r="D68" s="20">
        <v>13</v>
      </c>
      <c r="E68" s="21" t="s">
        <v>213</v>
      </c>
      <c r="F68" s="22"/>
      <c r="G68" s="86">
        <f>G69</f>
        <v>7</v>
      </c>
      <c r="H68" s="86">
        <f>H69</f>
        <v>45</v>
      </c>
      <c r="I68" s="86">
        <f>I69</f>
        <v>52</v>
      </c>
    </row>
    <row r="69" spans="1:9" ht="13.5" customHeight="1" x14ac:dyDescent="0.2">
      <c r="A69" s="23" t="s">
        <v>44</v>
      </c>
      <c r="B69" s="76" t="s">
        <v>201</v>
      </c>
      <c r="C69" s="20">
        <v>1</v>
      </c>
      <c r="D69" s="20">
        <v>13</v>
      </c>
      <c r="E69" s="21" t="s">
        <v>213</v>
      </c>
      <c r="F69" s="22">
        <v>800</v>
      </c>
      <c r="G69" s="86">
        <f>G72+G70</f>
        <v>7</v>
      </c>
      <c r="H69" s="86">
        <f>I69-G69</f>
        <v>45</v>
      </c>
      <c r="I69" s="86">
        <f>I72+I70</f>
        <v>52</v>
      </c>
    </row>
    <row r="70" spans="1:9" ht="13.5" customHeight="1" x14ac:dyDescent="0.2">
      <c r="A70" s="23" t="s">
        <v>226</v>
      </c>
      <c r="B70" s="76" t="s">
        <v>201</v>
      </c>
      <c r="C70" s="20">
        <v>1</v>
      </c>
      <c r="D70" s="20">
        <v>13</v>
      </c>
      <c r="E70" s="21" t="s">
        <v>213</v>
      </c>
      <c r="F70" s="22">
        <v>830</v>
      </c>
      <c r="G70" s="86">
        <v>4.5</v>
      </c>
      <c r="H70" s="86">
        <f>H71</f>
        <v>0</v>
      </c>
      <c r="I70" s="86">
        <f>I71</f>
        <v>4.5</v>
      </c>
    </row>
    <row r="71" spans="1:9" ht="90" customHeight="1" x14ac:dyDescent="0.2">
      <c r="A71" s="23" t="s">
        <v>227</v>
      </c>
      <c r="B71" s="76" t="s">
        <v>201</v>
      </c>
      <c r="C71" s="20">
        <v>1</v>
      </c>
      <c r="D71" s="20">
        <v>13</v>
      </c>
      <c r="E71" s="21" t="s">
        <v>213</v>
      </c>
      <c r="F71" s="22">
        <v>831</v>
      </c>
      <c r="G71" s="86">
        <v>4.5</v>
      </c>
      <c r="H71" s="86">
        <f>I71-G71</f>
        <v>0</v>
      </c>
      <c r="I71" s="86">
        <v>4.5</v>
      </c>
    </row>
    <row r="72" spans="1:9" ht="13.5" customHeight="1" x14ac:dyDescent="0.2">
      <c r="A72" s="23" t="s">
        <v>46</v>
      </c>
      <c r="B72" s="76" t="s">
        <v>201</v>
      </c>
      <c r="C72" s="20">
        <v>1</v>
      </c>
      <c r="D72" s="20">
        <v>13</v>
      </c>
      <c r="E72" s="21" t="s">
        <v>213</v>
      </c>
      <c r="F72" s="22">
        <v>850</v>
      </c>
      <c r="G72" s="86">
        <f>G73</f>
        <v>2.5</v>
      </c>
      <c r="H72" s="86">
        <f t="shared" ref="H72:I72" si="18">H73</f>
        <v>45</v>
      </c>
      <c r="I72" s="86">
        <f t="shared" si="18"/>
        <v>47.5</v>
      </c>
    </row>
    <row r="73" spans="1:9" ht="13.5" customHeight="1" x14ac:dyDescent="0.2">
      <c r="A73" s="23" t="s">
        <v>69</v>
      </c>
      <c r="B73" s="76" t="s">
        <v>201</v>
      </c>
      <c r="C73" s="20">
        <v>1</v>
      </c>
      <c r="D73" s="20">
        <v>13</v>
      </c>
      <c r="E73" s="21" t="s">
        <v>213</v>
      </c>
      <c r="F73" s="22">
        <v>853</v>
      </c>
      <c r="G73" s="86">
        <v>2.5</v>
      </c>
      <c r="H73" s="86">
        <v>45</v>
      </c>
      <c r="I73" s="86">
        <f>G73+H73</f>
        <v>47.5</v>
      </c>
    </row>
    <row r="74" spans="1:9" ht="39" customHeight="1" x14ac:dyDescent="0.2">
      <c r="A74" s="23" t="s">
        <v>168</v>
      </c>
      <c r="B74" s="76">
        <v>650</v>
      </c>
      <c r="C74" s="20">
        <v>1</v>
      </c>
      <c r="D74" s="20">
        <v>13</v>
      </c>
      <c r="E74" s="21" t="s">
        <v>169</v>
      </c>
      <c r="F74" s="22"/>
      <c r="G74" s="86">
        <f>G75+G78</f>
        <v>99.4</v>
      </c>
      <c r="H74" s="86">
        <f>H75+H78</f>
        <v>-45</v>
      </c>
      <c r="I74" s="86">
        <f>I75+I78</f>
        <v>54.4</v>
      </c>
    </row>
    <row r="75" spans="1:9" ht="20.25" customHeight="1" x14ac:dyDescent="0.2">
      <c r="A75" s="23" t="s">
        <v>54</v>
      </c>
      <c r="B75" s="76">
        <v>650</v>
      </c>
      <c r="C75" s="20">
        <v>1</v>
      </c>
      <c r="D75" s="20">
        <v>13</v>
      </c>
      <c r="E75" s="21" t="s">
        <v>170</v>
      </c>
      <c r="F75" s="22">
        <v>200</v>
      </c>
      <c r="G75" s="86">
        <f>G76</f>
        <v>54.4</v>
      </c>
      <c r="H75" s="86">
        <f t="shared" ref="H75:I76" si="19">H76</f>
        <v>0</v>
      </c>
      <c r="I75" s="86">
        <f t="shared" si="19"/>
        <v>54.4</v>
      </c>
    </row>
    <row r="76" spans="1:9" ht="25.5" x14ac:dyDescent="0.2">
      <c r="A76" s="23" t="s">
        <v>36</v>
      </c>
      <c r="B76" s="76">
        <v>650</v>
      </c>
      <c r="C76" s="20">
        <v>1</v>
      </c>
      <c r="D76" s="20">
        <v>13</v>
      </c>
      <c r="E76" s="21" t="s">
        <v>170</v>
      </c>
      <c r="F76" s="22">
        <v>240</v>
      </c>
      <c r="G76" s="86">
        <f>G77</f>
        <v>54.4</v>
      </c>
      <c r="H76" s="86">
        <f t="shared" si="19"/>
        <v>0</v>
      </c>
      <c r="I76" s="86">
        <f t="shared" si="19"/>
        <v>54.4</v>
      </c>
    </row>
    <row r="77" spans="1:9" ht="25.5" x14ac:dyDescent="0.2">
      <c r="A77" s="23" t="s">
        <v>27</v>
      </c>
      <c r="B77" s="76">
        <v>650</v>
      </c>
      <c r="C77" s="20">
        <v>1</v>
      </c>
      <c r="D77" s="20">
        <v>13</v>
      </c>
      <c r="E77" s="21" t="s">
        <v>170</v>
      </c>
      <c r="F77" s="22">
        <v>244</v>
      </c>
      <c r="G77" s="86">
        <v>54.4</v>
      </c>
      <c r="H77" s="86">
        <f>I77-G77</f>
        <v>0</v>
      </c>
      <c r="I77" s="86">
        <v>54.4</v>
      </c>
    </row>
    <row r="78" spans="1:9" x14ac:dyDescent="0.2">
      <c r="A78" s="23" t="s">
        <v>44</v>
      </c>
      <c r="B78" s="76">
        <v>650</v>
      </c>
      <c r="C78" s="20">
        <v>1</v>
      </c>
      <c r="D78" s="20">
        <v>13</v>
      </c>
      <c r="E78" s="21" t="s">
        <v>170</v>
      </c>
      <c r="F78" s="22">
        <v>800</v>
      </c>
      <c r="G78" s="86">
        <f>G79</f>
        <v>45</v>
      </c>
      <c r="H78" s="86">
        <f t="shared" ref="H78:I79" si="20">H79</f>
        <v>-45</v>
      </c>
      <c r="I78" s="86">
        <f t="shared" si="20"/>
        <v>0</v>
      </c>
    </row>
    <row r="79" spans="1:9" x14ac:dyDescent="0.2">
      <c r="A79" s="23" t="s">
        <v>46</v>
      </c>
      <c r="B79" s="76">
        <v>650</v>
      </c>
      <c r="C79" s="20">
        <v>1</v>
      </c>
      <c r="D79" s="20">
        <v>13</v>
      </c>
      <c r="E79" s="21" t="s">
        <v>170</v>
      </c>
      <c r="F79" s="22">
        <v>850</v>
      </c>
      <c r="G79" s="86">
        <f>G80</f>
        <v>45</v>
      </c>
      <c r="H79" s="86">
        <f t="shared" si="20"/>
        <v>-45</v>
      </c>
      <c r="I79" s="86">
        <f t="shared" si="20"/>
        <v>0</v>
      </c>
    </row>
    <row r="80" spans="1:9" x14ac:dyDescent="0.2">
      <c r="A80" s="23" t="s">
        <v>69</v>
      </c>
      <c r="B80" s="76">
        <v>650</v>
      </c>
      <c r="C80" s="20">
        <v>1</v>
      </c>
      <c r="D80" s="20">
        <v>13</v>
      </c>
      <c r="E80" s="21" t="s">
        <v>170</v>
      </c>
      <c r="F80" s="22">
        <v>853</v>
      </c>
      <c r="G80" s="86">
        <v>45</v>
      </c>
      <c r="H80" s="86">
        <v>-45</v>
      </c>
      <c r="I80" s="86">
        <f>G80+H80</f>
        <v>0</v>
      </c>
    </row>
    <row r="81" spans="1:9" ht="37.5" customHeight="1" x14ac:dyDescent="0.2">
      <c r="A81" s="23" t="s">
        <v>192</v>
      </c>
      <c r="B81" s="76">
        <v>650</v>
      </c>
      <c r="C81" s="20">
        <v>1</v>
      </c>
      <c r="D81" s="20">
        <v>13</v>
      </c>
      <c r="E81" s="21" t="s">
        <v>102</v>
      </c>
      <c r="F81" s="22"/>
      <c r="G81" s="85">
        <f>G82+G92</f>
        <v>1221.1000000000001</v>
      </c>
      <c r="H81" s="85">
        <f>I81-G81</f>
        <v>0</v>
      </c>
      <c r="I81" s="85">
        <f t="shared" ref="I81" si="21">I82+I92</f>
        <v>1221.1000000000001</v>
      </c>
    </row>
    <row r="82" spans="1:9" ht="38.25" x14ac:dyDescent="0.2">
      <c r="A82" s="23" t="s">
        <v>74</v>
      </c>
      <c r="B82" s="76">
        <v>650</v>
      </c>
      <c r="C82" s="20">
        <v>1</v>
      </c>
      <c r="D82" s="20">
        <v>13</v>
      </c>
      <c r="E82" s="21" t="s">
        <v>103</v>
      </c>
      <c r="F82" s="22"/>
      <c r="G82" s="85">
        <f>G83</f>
        <v>1111.1000000000001</v>
      </c>
      <c r="H82" s="85">
        <f>I82-G82</f>
        <v>0</v>
      </c>
      <c r="I82" s="85">
        <f t="shared" ref="I82" si="22">I83</f>
        <v>1111.1000000000001</v>
      </c>
    </row>
    <row r="83" spans="1:9" ht="25.5" x14ac:dyDescent="0.2">
      <c r="A83" s="23" t="s">
        <v>55</v>
      </c>
      <c r="B83" s="76">
        <v>650</v>
      </c>
      <c r="C83" s="20">
        <v>1</v>
      </c>
      <c r="D83" s="20">
        <v>13</v>
      </c>
      <c r="E83" s="21" t="s">
        <v>104</v>
      </c>
      <c r="F83" s="22"/>
      <c r="G83" s="85">
        <f>G84+G88</f>
        <v>1111.1000000000001</v>
      </c>
      <c r="H83" s="85">
        <f>I83-G83</f>
        <v>0</v>
      </c>
      <c r="I83" s="85">
        <f t="shared" ref="I83" si="23">I84+I88</f>
        <v>1111.1000000000001</v>
      </c>
    </row>
    <row r="84" spans="1:9" ht="22.5" customHeight="1" x14ac:dyDescent="0.2">
      <c r="A84" s="23" t="s">
        <v>75</v>
      </c>
      <c r="B84" s="76">
        <v>650</v>
      </c>
      <c r="C84" s="20">
        <v>1</v>
      </c>
      <c r="D84" s="20">
        <v>13</v>
      </c>
      <c r="E84" s="21" t="s">
        <v>104</v>
      </c>
      <c r="F84" s="22" t="s">
        <v>35</v>
      </c>
      <c r="G84" s="85">
        <f>G85</f>
        <v>1107.4000000000001</v>
      </c>
      <c r="H84" s="85">
        <f t="shared" ref="H84:I84" si="24">H85</f>
        <v>0</v>
      </c>
      <c r="I84" s="85">
        <f t="shared" si="24"/>
        <v>1107.4000000000001</v>
      </c>
    </row>
    <row r="85" spans="1:9" ht="25.5" x14ac:dyDescent="0.2">
      <c r="A85" s="23" t="s">
        <v>36</v>
      </c>
      <c r="B85" s="76">
        <v>650</v>
      </c>
      <c r="C85" s="20">
        <v>1</v>
      </c>
      <c r="D85" s="20">
        <v>13</v>
      </c>
      <c r="E85" s="21" t="s">
        <v>104</v>
      </c>
      <c r="F85" s="22" t="s">
        <v>37</v>
      </c>
      <c r="G85" s="85">
        <f>G87+G86</f>
        <v>1107.4000000000001</v>
      </c>
      <c r="H85" s="85">
        <f t="shared" ref="H85:I85" si="25">H87+H86</f>
        <v>0</v>
      </c>
      <c r="I85" s="85">
        <f t="shared" si="25"/>
        <v>1107.4000000000001</v>
      </c>
    </row>
    <row r="86" spans="1:9" ht="25.5" x14ac:dyDescent="0.2">
      <c r="A86" s="23" t="s">
        <v>32</v>
      </c>
      <c r="B86" s="76">
        <v>650</v>
      </c>
      <c r="C86" s="20">
        <v>1</v>
      </c>
      <c r="D86" s="20">
        <v>13</v>
      </c>
      <c r="E86" s="21" t="s">
        <v>104</v>
      </c>
      <c r="F86" s="22">
        <v>243</v>
      </c>
      <c r="G86" s="85">
        <v>0</v>
      </c>
      <c r="H86" s="86">
        <f>I86-G86</f>
        <v>0</v>
      </c>
      <c r="I86" s="86">
        <v>0</v>
      </c>
    </row>
    <row r="87" spans="1:9" ht="25.5" x14ac:dyDescent="0.2">
      <c r="A87" s="23" t="s">
        <v>27</v>
      </c>
      <c r="B87" s="76">
        <v>650</v>
      </c>
      <c r="C87" s="20">
        <v>1</v>
      </c>
      <c r="D87" s="20">
        <v>13</v>
      </c>
      <c r="E87" s="21" t="s">
        <v>104</v>
      </c>
      <c r="F87" s="22">
        <v>244</v>
      </c>
      <c r="G87" s="86">
        <v>1107.4000000000001</v>
      </c>
      <c r="H87" s="86">
        <f>I87-G87</f>
        <v>0</v>
      </c>
      <c r="I87" s="86">
        <v>1107.4000000000001</v>
      </c>
    </row>
    <row r="88" spans="1:9" x14ac:dyDescent="0.2">
      <c r="A88" s="23" t="s">
        <v>44</v>
      </c>
      <c r="B88" s="76">
        <v>650</v>
      </c>
      <c r="C88" s="20">
        <v>1</v>
      </c>
      <c r="D88" s="20">
        <v>13</v>
      </c>
      <c r="E88" s="21" t="s">
        <v>104</v>
      </c>
      <c r="F88" s="22" t="s">
        <v>45</v>
      </c>
      <c r="G88" s="85">
        <f>G89</f>
        <v>3.7</v>
      </c>
      <c r="H88" s="85">
        <f>H89</f>
        <v>0</v>
      </c>
      <c r="I88" s="85">
        <f>I89</f>
        <v>3.7</v>
      </c>
    </row>
    <row r="89" spans="1:9" x14ac:dyDescent="0.2">
      <c r="A89" s="23" t="s">
        <v>46</v>
      </c>
      <c r="B89" s="76">
        <v>650</v>
      </c>
      <c r="C89" s="20">
        <v>1</v>
      </c>
      <c r="D89" s="20">
        <v>13</v>
      </c>
      <c r="E89" s="21" t="s">
        <v>104</v>
      </c>
      <c r="F89" s="22" t="s">
        <v>47</v>
      </c>
      <c r="G89" s="85">
        <f>G90+G91</f>
        <v>3.7</v>
      </c>
      <c r="H89" s="85">
        <f>I89-G89</f>
        <v>0</v>
      </c>
      <c r="I89" s="85">
        <f>I90+I91</f>
        <v>3.7</v>
      </c>
    </row>
    <row r="90" spans="1:9" ht="24.75" customHeight="1" x14ac:dyDescent="0.2">
      <c r="A90" s="23" t="s">
        <v>68</v>
      </c>
      <c r="B90" s="76">
        <v>650</v>
      </c>
      <c r="C90" s="20">
        <v>1</v>
      </c>
      <c r="D90" s="20">
        <v>13</v>
      </c>
      <c r="E90" s="21" t="s">
        <v>104</v>
      </c>
      <c r="F90" s="22">
        <v>851</v>
      </c>
      <c r="G90" s="86">
        <v>1.3</v>
      </c>
      <c r="H90" s="86">
        <f>I90-G90</f>
        <v>0</v>
      </c>
      <c r="I90" s="86">
        <v>1.3</v>
      </c>
    </row>
    <row r="91" spans="1:9" ht="12.75" customHeight="1" x14ac:dyDescent="0.2">
      <c r="A91" s="23" t="s">
        <v>69</v>
      </c>
      <c r="B91" s="76">
        <v>651</v>
      </c>
      <c r="C91" s="20">
        <v>1</v>
      </c>
      <c r="D91" s="20">
        <v>13</v>
      </c>
      <c r="E91" s="21" t="s">
        <v>104</v>
      </c>
      <c r="F91" s="22">
        <v>852</v>
      </c>
      <c r="G91" s="86">
        <v>2.4</v>
      </c>
      <c r="H91" s="86">
        <f>I91-G91</f>
        <v>0</v>
      </c>
      <c r="I91" s="86">
        <v>2.4</v>
      </c>
    </row>
    <row r="92" spans="1:9" ht="30" customHeight="1" x14ac:dyDescent="0.2">
      <c r="A92" s="23" t="s">
        <v>55</v>
      </c>
      <c r="B92" s="76" t="s">
        <v>201</v>
      </c>
      <c r="C92" s="20">
        <v>1</v>
      </c>
      <c r="D92" s="20">
        <v>13</v>
      </c>
      <c r="E92" s="21" t="s">
        <v>200</v>
      </c>
      <c r="F92" s="22"/>
      <c r="G92" s="86">
        <f>G93</f>
        <v>110</v>
      </c>
      <c r="H92" s="86">
        <f t="shared" ref="H92:I93" si="26">H93</f>
        <v>0</v>
      </c>
      <c r="I92" s="86">
        <f t="shared" si="26"/>
        <v>110</v>
      </c>
    </row>
    <row r="93" spans="1:9" ht="25.5" customHeight="1" x14ac:dyDescent="0.2">
      <c r="A93" s="23" t="s">
        <v>36</v>
      </c>
      <c r="B93" s="76" t="s">
        <v>201</v>
      </c>
      <c r="C93" s="20">
        <v>1</v>
      </c>
      <c r="D93" s="20">
        <v>13</v>
      </c>
      <c r="E93" s="21" t="s">
        <v>202</v>
      </c>
      <c r="F93" s="22">
        <v>240</v>
      </c>
      <c r="G93" s="86">
        <f>G94</f>
        <v>110</v>
      </c>
      <c r="H93" s="86">
        <f t="shared" si="26"/>
        <v>0</v>
      </c>
      <c r="I93" s="86">
        <f t="shared" si="26"/>
        <v>110</v>
      </c>
    </row>
    <row r="94" spans="1:9" ht="30" customHeight="1" x14ac:dyDescent="0.2">
      <c r="A94" s="23" t="s">
        <v>27</v>
      </c>
      <c r="B94" s="76" t="s">
        <v>201</v>
      </c>
      <c r="C94" s="20">
        <v>1</v>
      </c>
      <c r="D94" s="20">
        <v>13</v>
      </c>
      <c r="E94" s="21" t="s">
        <v>202</v>
      </c>
      <c r="F94" s="22">
        <v>244</v>
      </c>
      <c r="G94" s="86">
        <v>110</v>
      </c>
      <c r="H94" s="86">
        <f>I94-G94</f>
        <v>0</v>
      </c>
      <c r="I94" s="86">
        <f>110</f>
        <v>110</v>
      </c>
    </row>
    <row r="95" spans="1:9" ht="36.75" customHeight="1" x14ac:dyDescent="0.2">
      <c r="A95" s="23" t="s">
        <v>193</v>
      </c>
      <c r="B95" s="76">
        <v>650</v>
      </c>
      <c r="C95" s="20">
        <v>1</v>
      </c>
      <c r="D95" s="20">
        <v>13</v>
      </c>
      <c r="E95" s="21" t="s">
        <v>105</v>
      </c>
      <c r="F95" s="22"/>
      <c r="G95" s="85">
        <f>G96+G102</f>
        <v>2</v>
      </c>
      <c r="H95" s="85">
        <f t="shared" ref="H95:I95" si="27">H96+H102</f>
        <v>0</v>
      </c>
      <c r="I95" s="85">
        <f t="shared" si="27"/>
        <v>2</v>
      </c>
    </row>
    <row r="96" spans="1:9" ht="36" customHeight="1" x14ac:dyDescent="0.2">
      <c r="A96" s="23" t="s">
        <v>145</v>
      </c>
      <c r="B96" s="76">
        <v>650</v>
      </c>
      <c r="C96" s="20">
        <v>1</v>
      </c>
      <c r="D96" s="20">
        <v>13</v>
      </c>
      <c r="E96" s="21" t="s">
        <v>146</v>
      </c>
      <c r="F96" s="22"/>
      <c r="G96" s="85">
        <f>G97</f>
        <v>1</v>
      </c>
      <c r="H96" s="85">
        <f t="shared" ref="H96:I100" si="28">H97</f>
        <v>0</v>
      </c>
      <c r="I96" s="85">
        <f t="shared" si="28"/>
        <v>1</v>
      </c>
    </row>
    <row r="97" spans="1:10" ht="42.75" customHeight="1" x14ac:dyDescent="0.2">
      <c r="A97" s="23" t="s">
        <v>189</v>
      </c>
      <c r="B97" s="76">
        <v>650</v>
      </c>
      <c r="C97" s="20">
        <v>1</v>
      </c>
      <c r="D97" s="20">
        <v>13</v>
      </c>
      <c r="E97" s="21" t="s">
        <v>147</v>
      </c>
      <c r="F97" s="22"/>
      <c r="G97" s="85">
        <f>G98</f>
        <v>1</v>
      </c>
      <c r="H97" s="85">
        <f t="shared" si="28"/>
        <v>0</v>
      </c>
      <c r="I97" s="85">
        <f t="shared" si="28"/>
        <v>1</v>
      </c>
    </row>
    <row r="98" spans="1:10" ht="29.25" customHeight="1" x14ac:dyDescent="0.2">
      <c r="A98" s="23" t="s">
        <v>55</v>
      </c>
      <c r="B98" s="76">
        <v>650</v>
      </c>
      <c r="C98" s="20">
        <v>1</v>
      </c>
      <c r="D98" s="20">
        <v>13</v>
      </c>
      <c r="E98" s="21" t="s">
        <v>148</v>
      </c>
      <c r="F98" s="22"/>
      <c r="G98" s="85">
        <f>G99</f>
        <v>1</v>
      </c>
      <c r="H98" s="85">
        <f t="shared" si="28"/>
        <v>0</v>
      </c>
      <c r="I98" s="85">
        <f t="shared" si="28"/>
        <v>1</v>
      </c>
    </row>
    <row r="99" spans="1:10" ht="22.5" customHeight="1" x14ac:dyDescent="0.2">
      <c r="A99" s="23" t="s">
        <v>75</v>
      </c>
      <c r="B99" s="76">
        <v>650</v>
      </c>
      <c r="C99" s="20">
        <v>1</v>
      </c>
      <c r="D99" s="20">
        <v>13</v>
      </c>
      <c r="E99" s="21" t="s">
        <v>148</v>
      </c>
      <c r="F99" s="22">
        <v>200</v>
      </c>
      <c r="G99" s="85">
        <f>G100</f>
        <v>1</v>
      </c>
      <c r="H99" s="85">
        <f t="shared" si="28"/>
        <v>0</v>
      </c>
      <c r="I99" s="85">
        <f t="shared" si="28"/>
        <v>1</v>
      </c>
    </row>
    <row r="100" spans="1:10" ht="22.5" customHeight="1" x14ac:dyDescent="0.2">
      <c r="A100" s="23" t="s">
        <v>36</v>
      </c>
      <c r="B100" s="76">
        <v>650</v>
      </c>
      <c r="C100" s="20">
        <v>1</v>
      </c>
      <c r="D100" s="20">
        <v>13</v>
      </c>
      <c r="E100" s="21" t="s">
        <v>148</v>
      </c>
      <c r="F100" s="22">
        <v>240</v>
      </c>
      <c r="G100" s="85">
        <f>G101</f>
        <v>1</v>
      </c>
      <c r="H100" s="85">
        <f t="shared" si="28"/>
        <v>0</v>
      </c>
      <c r="I100" s="85">
        <f t="shared" si="28"/>
        <v>1</v>
      </c>
    </row>
    <row r="101" spans="1:10" ht="24.75" customHeight="1" x14ac:dyDescent="0.2">
      <c r="A101" s="23" t="s">
        <v>27</v>
      </c>
      <c r="B101" s="76">
        <v>650</v>
      </c>
      <c r="C101" s="20">
        <v>1</v>
      </c>
      <c r="D101" s="20">
        <v>13</v>
      </c>
      <c r="E101" s="21" t="s">
        <v>148</v>
      </c>
      <c r="F101" s="22">
        <v>244</v>
      </c>
      <c r="G101" s="85">
        <v>1</v>
      </c>
      <c r="H101" s="86">
        <v>0</v>
      </c>
      <c r="I101" s="86">
        <f>G101+H101</f>
        <v>1</v>
      </c>
    </row>
    <row r="102" spans="1:10" ht="22.5" customHeight="1" x14ac:dyDescent="0.2">
      <c r="A102" s="23" t="s">
        <v>150</v>
      </c>
      <c r="B102" s="76">
        <v>650</v>
      </c>
      <c r="C102" s="20">
        <v>1</v>
      </c>
      <c r="D102" s="20">
        <v>13</v>
      </c>
      <c r="E102" s="21" t="s">
        <v>149</v>
      </c>
      <c r="F102" s="22"/>
      <c r="G102" s="85">
        <f>G103</f>
        <v>1</v>
      </c>
      <c r="H102" s="85">
        <f t="shared" ref="H102:I106" si="29">H103</f>
        <v>0</v>
      </c>
      <c r="I102" s="85">
        <f t="shared" si="29"/>
        <v>1</v>
      </c>
    </row>
    <row r="103" spans="1:10" ht="48" customHeight="1" x14ac:dyDescent="0.2">
      <c r="A103" s="23" t="s">
        <v>151</v>
      </c>
      <c r="B103" s="76">
        <v>650</v>
      </c>
      <c r="C103" s="20">
        <v>1</v>
      </c>
      <c r="D103" s="20">
        <v>13</v>
      </c>
      <c r="E103" s="21" t="s">
        <v>152</v>
      </c>
      <c r="F103" s="22"/>
      <c r="G103" s="85">
        <f>G104</f>
        <v>1</v>
      </c>
      <c r="H103" s="85">
        <f t="shared" si="29"/>
        <v>0</v>
      </c>
      <c r="I103" s="85">
        <f t="shared" si="29"/>
        <v>1</v>
      </c>
    </row>
    <row r="104" spans="1:10" ht="22.5" customHeight="1" x14ac:dyDescent="0.2">
      <c r="A104" s="23" t="s">
        <v>55</v>
      </c>
      <c r="B104" s="76">
        <v>650</v>
      </c>
      <c r="C104" s="20">
        <v>1</v>
      </c>
      <c r="D104" s="20">
        <v>13</v>
      </c>
      <c r="E104" s="21" t="s">
        <v>153</v>
      </c>
      <c r="F104" s="22"/>
      <c r="G104" s="85">
        <f>G105</f>
        <v>1</v>
      </c>
      <c r="H104" s="85">
        <f t="shared" si="29"/>
        <v>0</v>
      </c>
      <c r="I104" s="85">
        <f t="shared" si="29"/>
        <v>1</v>
      </c>
    </row>
    <row r="105" spans="1:10" ht="22.5" customHeight="1" x14ac:dyDescent="0.2">
      <c r="A105" s="23" t="s">
        <v>75</v>
      </c>
      <c r="B105" s="76">
        <v>650</v>
      </c>
      <c r="C105" s="20">
        <v>1</v>
      </c>
      <c r="D105" s="20">
        <v>13</v>
      </c>
      <c r="E105" s="21" t="s">
        <v>153</v>
      </c>
      <c r="F105" s="22">
        <v>200</v>
      </c>
      <c r="G105" s="85">
        <f>G106</f>
        <v>1</v>
      </c>
      <c r="H105" s="85">
        <f t="shared" si="29"/>
        <v>0</v>
      </c>
      <c r="I105" s="85">
        <f t="shared" si="29"/>
        <v>1</v>
      </c>
    </row>
    <row r="106" spans="1:10" ht="24" customHeight="1" x14ac:dyDescent="0.2">
      <c r="A106" s="23" t="s">
        <v>36</v>
      </c>
      <c r="B106" s="76">
        <v>650</v>
      </c>
      <c r="C106" s="20">
        <v>1</v>
      </c>
      <c r="D106" s="20">
        <v>13</v>
      </c>
      <c r="E106" s="21" t="s">
        <v>153</v>
      </c>
      <c r="F106" s="22">
        <v>240</v>
      </c>
      <c r="G106" s="85">
        <f>G107</f>
        <v>1</v>
      </c>
      <c r="H106" s="85">
        <f t="shared" si="29"/>
        <v>0</v>
      </c>
      <c r="I106" s="85">
        <f t="shared" si="29"/>
        <v>1</v>
      </c>
    </row>
    <row r="107" spans="1:10" ht="29.25" customHeight="1" x14ac:dyDescent="0.2">
      <c r="A107" s="23" t="s">
        <v>27</v>
      </c>
      <c r="B107" s="76">
        <v>650</v>
      </c>
      <c r="C107" s="20">
        <v>1</v>
      </c>
      <c r="D107" s="20">
        <v>13</v>
      </c>
      <c r="E107" s="21" t="s">
        <v>153</v>
      </c>
      <c r="F107" s="22">
        <v>244</v>
      </c>
      <c r="G107" s="86">
        <v>1</v>
      </c>
      <c r="H107" s="86">
        <v>0</v>
      </c>
      <c r="I107" s="86">
        <f>G107+H107</f>
        <v>1</v>
      </c>
    </row>
    <row r="108" spans="1:10" s="74" customFormat="1" ht="20.25" customHeight="1" x14ac:dyDescent="0.2">
      <c r="A108" s="67" t="s">
        <v>10</v>
      </c>
      <c r="B108" s="68">
        <v>650</v>
      </c>
      <c r="C108" s="69">
        <v>2</v>
      </c>
      <c r="D108" s="69">
        <v>0</v>
      </c>
      <c r="E108" s="70" t="s">
        <v>34</v>
      </c>
      <c r="F108" s="71" t="s">
        <v>34</v>
      </c>
      <c r="G108" s="72">
        <f>G109</f>
        <v>438</v>
      </c>
      <c r="H108" s="72">
        <f t="shared" ref="H108:I111" si="30">H109</f>
        <v>0</v>
      </c>
      <c r="I108" s="72">
        <f t="shared" si="30"/>
        <v>438</v>
      </c>
      <c r="J108" s="73"/>
    </row>
    <row r="109" spans="1:10" ht="16.5" customHeight="1" x14ac:dyDescent="0.2">
      <c r="A109" s="14" t="s">
        <v>11</v>
      </c>
      <c r="B109" s="75">
        <v>650</v>
      </c>
      <c r="C109" s="15">
        <v>2</v>
      </c>
      <c r="D109" s="15">
        <v>3</v>
      </c>
      <c r="E109" s="16" t="s">
        <v>34</v>
      </c>
      <c r="F109" s="17" t="s">
        <v>34</v>
      </c>
      <c r="G109" s="18">
        <f>G110</f>
        <v>438</v>
      </c>
      <c r="H109" s="18">
        <f t="shared" si="30"/>
        <v>0</v>
      </c>
      <c r="I109" s="18">
        <f t="shared" si="30"/>
        <v>438</v>
      </c>
    </row>
    <row r="110" spans="1:10" ht="16.5" customHeight="1" x14ac:dyDescent="0.2">
      <c r="A110" s="19" t="s">
        <v>51</v>
      </c>
      <c r="B110" s="76">
        <v>650</v>
      </c>
      <c r="C110" s="20">
        <v>2</v>
      </c>
      <c r="D110" s="20">
        <v>3</v>
      </c>
      <c r="E110" s="21">
        <v>5000000000</v>
      </c>
      <c r="F110" s="22" t="s">
        <v>34</v>
      </c>
      <c r="G110" s="85">
        <f>G111</f>
        <v>438</v>
      </c>
      <c r="H110" s="85">
        <f t="shared" si="30"/>
        <v>0</v>
      </c>
      <c r="I110" s="85">
        <f t="shared" si="30"/>
        <v>438</v>
      </c>
    </row>
    <row r="111" spans="1:10" ht="44.25" customHeight="1" x14ac:dyDescent="0.2">
      <c r="A111" s="19" t="s">
        <v>73</v>
      </c>
      <c r="B111" s="76">
        <v>650</v>
      </c>
      <c r="C111" s="20">
        <v>2</v>
      </c>
      <c r="D111" s="20">
        <v>3</v>
      </c>
      <c r="E111" s="21">
        <v>5000100000</v>
      </c>
      <c r="F111" s="22"/>
      <c r="G111" s="85">
        <f>G112</f>
        <v>438</v>
      </c>
      <c r="H111" s="85">
        <f t="shared" si="30"/>
        <v>0</v>
      </c>
      <c r="I111" s="85">
        <f t="shared" si="30"/>
        <v>438</v>
      </c>
    </row>
    <row r="112" spans="1:10" ht="24" customHeight="1" x14ac:dyDescent="0.2">
      <c r="A112" s="19" t="s">
        <v>56</v>
      </c>
      <c r="B112" s="76">
        <v>650</v>
      </c>
      <c r="C112" s="20">
        <v>2</v>
      </c>
      <c r="D112" s="20">
        <v>3</v>
      </c>
      <c r="E112" s="21" t="s">
        <v>157</v>
      </c>
      <c r="F112" s="22" t="s">
        <v>34</v>
      </c>
      <c r="G112" s="85">
        <f>G113+G117</f>
        <v>438</v>
      </c>
      <c r="H112" s="85">
        <f t="shared" ref="H112:I112" si="31">H113+H117</f>
        <v>0</v>
      </c>
      <c r="I112" s="85">
        <f t="shared" si="31"/>
        <v>438</v>
      </c>
    </row>
    <row r="113" spans="1:10" ht="63.75" x14ac:dyDescent="0.2">
      <c r="A113" s="23" t="s">
        <v>38</v>
      </c>
      <c r="B113" s="76">
        <v>650</v>
      </c>
      <c r="C113" s="20">
        <v>2</v>
      </c>
      <c r="D113" s="20">
        <v>3</v>
      </c>
      <c r="E113" s="21">
        <v>5000151180</v>
      </c>
      <c r="F113" s="22" t="s">
        <v>39</v>
      </c>
      <c r="G113" s="85">
        <f>G114</f>
        <v>343.8</v>
      </c>
      <c r="H113" s="85">
        <f t="shared" ref="H113:I113" si="32">H114</f>
        <v>0</v>
      </c>
      <c r="I113" s="85">
        <f t="shared" si="32"/>
        <v>343.8</v>
      </c>
    </row>
    <row r="114" spans="1:10" ht="25.5" x14ac:dyDescent="0.2">
      <c r="A114" s="23" t="s">
        <v>42</v>
      </c>
      <c r="B114" s="76">
        <v>650</v>
      </c>
      <c r="C114" s="20">
        <v>2</v>
      </c>
      <c r="D114" s="20">
        <v>3</v>
      </c>
      <c r="E114" s="21">
        <v>5000151180</v>
      </c>
      <c r="F114" s="22" t="s">
        <v>43</v>
      </c>
      <c r="G114" s="86">
        <f>G115+G116</f>
        <v>343.8</v>
      </c>
      <c r="H114" s="86">
        <f t="shared" ref="H114:I114" si="33">H115+H116</f>
        <v>0</v>
      </c>
      <c r="I114" s="86">
        <f t="shared" si="33"/>
        <v>343.8</v>
      </c>
    </row>
    <row r="115" spans="1:10" ht="26.25" customHeight="1" x14ac:dyDescent="0.2">
      <c r="A115" s="23" t="s">
        <v>64</v>
      </c>
      <c r="B115" s="76">
        <v>650</v>
      </c>
      <c r="C115" s="20">
        <v>2</v>
      </c>
      <c r="D115" s="20">
        <v>3</v>
      </c>
      <c r="E115" s="21">
        <v>5000151180</v>
      </c>
      <c r="F115" s="22">
        <v>121</v>
      </c>
      <c r="G115" s="86">
        <v>262.10000000000002</v>
      </c>
      <c r="H115" s="86">
        <f>I115-G115</f>
        <v>0</v>
      </c>
      <c r="I115" s="86">
        <v>262.10000000000002</v>
      </c>
    </row>
    <row r="116" spans="1:10" ht="38.25" x14ac:dyDescent="0.2">
      <c r="A116" s="23" t="s">
        <v>65</v>
      </c>
      <c r="B116" s="76">
        <v>650</v>
      </c>
      <c r="C116" s="20">
        <v>2</v>
      </c>
      <c r="D116" s="20">
        <v>3</v>
      </c>
      <c r="E116" s="21">
        <v>5000151180</v>
      </c>
      <c r="F116" s="22">
        <v>129</v>
      </c>
      <c r="G116" s="86">
        <v>81.7</v>
      </c>
      <c r="H116" s="86">
        <f>I116-G116</f>
        <v>0</v>
      </c>
      <c r="I116" s="86">
        <v>81.7</v>
      </c>
    </row>
    <row r="117" spans="1:10" ht="25.5" x14ac:dyDescent="0.2">
      <c r="A117" s="23" t="s">
        <v>75</v>
      </c>
      <c r="B117" s="76">
        <v>650</v>
      </c>
      <c r="C117" s="20">
        <v>2</v>
      </c>
      <c r="D117" s="20">
        <v>3</v>
      </c>
      <c r="E117" s="21">
        <v>5000151180</v>
      </c>
      <c r="F117" s="22">
        <v>200</v>
      </c>
      <c r="G117" s="85">
        <f t="shared" ref="G117:I118" si="34">G118</f>
        <v>94.2</v>
      </c>
      <c r="H117" s="85">
        <f t="shared" si="34"/>
        <v>0</v>
      </c>
      <c r="I117" s="85">
        <f t="shared" si="34"/>
        <v>94.2</v>
      </c>
    </row>
    <row r="118" spans="1:10" ht="25.5" x14ac:dyDescent="0.2">
      <c r="A118" s="23" t="s">
        <v>36</v>
      </c>
      <c r="B118" s="76">
        <v>650</v>
      </c>
      <c r="C118" s="20">
        <v>2</v>
      </c>
      <c r="D118" s="20">
        <v>3</v>
      </c>
      <c r="E118" s="21">
        <v>5000151180</v>
      </c>
      <c r="F118" s="22">
        <v>240</v>
      </c>
      <c r="G118" s="85">
        <f t="shared" si="34"/>
        <v>94.2</v>
      </c>
      <c r="H118" s="85">
        <f t="shared" si="34"/>
        <v>0</v>
      </c>
      <c r="I118" s="85">
        <f t="shared" si="34"/>
        <v>94.2</v>
      </c>
    </row>
    <row r="119" spans="1:10" ht="25.5" x14ac:dyDescent="0.2">
      <c r="A119" s="23" t="s">
        <v>27</v>
      </c>
      <c r="B119" s="76">
        <v>650</v>
      </c>
      <c r="C119" s="20">
        <v>2</v>
      </c>
      <c r="D119" s="20">
        <v>3</v>
      </c>
      <c r="E119" s="21">
        <v>5000151180</v>
      </c>
      <c r="F119" s="22">
        <v>244</v>
      </c>
      <c r="G119" s="86">
        <v>94.2</v>
      </c>
      <c r="H119" s="86">
        <f>I119-G119</f>
        <v>0</v>
      </c>
      <c r="I119" s="86">
        <v>94.2</v>
      </c>
    </row>
    <row r="120" spans="1:10" s="74" customFormat="1" ht="25.5" x14ac:dyDescent="0.2">
      <c r="A120" s="67" t="s">
        <v>12</v>
      </c>
      <c r="B120" s="68">
        <v>650</v>
      </c>
      <c r="C120" s="69">
        <v>3</v>
      </c>
      <c r="D120" s="69">
        <v>0</v>
      </c>
      <c r="E120" s="70" t="s">
        <v>34</v>
      </c>
      <c r="F120" s="71" t="s">
        <v>34</v>
      </c>
      <c r="G120" s="72">
        <f>G121+G129+G143</f>
        <v>88.9</v>
      </c>
      <c r="H120" s="72">
        <f t="shared" ref="H120:I120" si="35">H121+H129+H143</f>
        <v>0</v>
      </c>
      <c r="I120" s="72">
        <f t="shared" si="35"/>
        <v>88.9</v>
      </c>
      <c r="J120" s="73"/>
    </row>
    <row r="121" spans="1:10" x14ac:dyDescent="0.2">
      <c r="A121" s="14" t="s">
        <v>13</v>
      </c>
      <c r="B121" s="75">
        <v>650</v>
      </c>
      <c r="C121" s="15">
        <v>3</v>
      </c>
      <c r="D121" s="15">
        <v>4</v>
      </c>
      <c r="E121" s="16" t="s">
        <v>34</v>
      </c>
      <c r="F121" s="17" t="s">
        <v>34</v>
      </c>
      <c r="G121" s="18">
        <f t="shared" ref="G121:I127" si="36">G122</f>
        <v>57</v>
      </c>
      <c r="H121" s="18">
        <f t="shared" si="36"/>
        <v>0</v>
      </c>
      <c r="I121" s="18">
        <f t="shared" si="36"/>
        <v>57</v>
      </c>
    </row>
    <row r="122" spans="1:10" ht="38.25" x14ac:dyDescent="0.2">
      <c r="A122" s="23" t="s">
        <v>193</v>
      </c>
      <c r="B122" s="76">
        <v>650</v>
      </c>
      <c r="C122" s="20">
        <v>3</v>
      </c>
      <c r="D122" s="20">
        <v>4</v>
      </c>
      <c r="E122" s="21" t="s">
        <v>105</v>
      </c>
      <c r="F122" s="22"/>
      <c r="G122" s="85">
        <f t="shared" si="36"/>
        <v>57</v>
      </c>
      <c r="H122" s="85">
        <f t="shared" si="36"/>
        <v>0</v>
      </c>
      <c r="I122" s="85">
        <f t="shared" si="36"/>
        <v>57</v>
      </c>
    </row>
    <row r="123" spans="1:10" x14ac:dyDescent="0.2">
      <c r="A123" s="25" t="s">
        <v>49</v>
      </c>
      <c r="B123" s="76">
        <v>650</v>
      </c>
      <c r="C123" s="20">
        <v>3</v>
      </c>
      <c r="D123" s="20">
        <v>4</v>
      </c>
      <c r="E123" s="21" t="s">
        <v>106</v>
      </c>
      <c r="F123" s="22"/>
      <c r="G123" s="85">
        <f t="shared" si="36"/>
        <v>57</v>
      </c>
      <c r="H123" s="85">
        <f t="shared" si="36"/>
        <v>0</v>
      </c>
      <c r="I123" s="85">
        <f t="shared" si="36"/>
        <v>57</v>
      </c>
    </row>
    <row r="124" spans="1:10" ht="38.25" x14ac:dyDescent="0.2">
      <c r="A124" s="23" t="s">
        <v>109</v>
      </c>
      <c r="B124" s="76">
        <v>650</v>
      </c>
      <c r="C124" s="20">
        <v>3</v>
      </c>
      <c r="D124" s="20">
        <v>4</v>
      </c>
      <c r="E124" s="21" t="s">
        <v>108</v>
      </c>
      <c r="F124" s="22"/>
      <c r="G124" s="85">
        <f t="shared" si="36"/>
        <v>57</v>
      </c>
      <c r="H124" s="85">
        <f t="shared" si="36"/>
        <v>0</v>
      </c>
      <c r="I124" s="85">
        <f t="shared" si="36"/>
        <v>57</v>
      </c>
    </row>
    <row r="125" spans="1:10" ht="114.75" x14ac:dyDescent="0.2">
      <c r="A125" s="23" t="s">
        <v>184</v>
      </c>
      <c r="B125" s="76">
        <v>650</v>
      </c>
      <c r="C125" s="20">
        <v>3</v>
      </c>
      <c r="D125" s="20">
        <v>4</v>
      </c>
      <c r="E125" s="26" t="s">
        <v>107</v>
      </c>
      <c r="F125" s="22"/>
      <c r="G125" s="85">
        <f t="shared" si="36"/>
        <v>57</v>
      </c>
      <c r="H125" s="85">
        <f t="shared" si="36"/>
        <v>0</v>
      </c>
      <c r="I125" s="85">
        <f t="shared" si="36"/>
        <v>57</v>
      </c>
    </row>
    <row r="126" spans="1:10" ht="27.75" customHeight="1" x14ac:dyDescent="0.2">
      <c r="A126" s="23" t="s">
        <v>75</v>
      </c>
      <c r="B126" s="76">
        <v>650</v>
      </c>
      <c r="C126" s="20">
        <v>3</v>
      </c>
      <c r="D126" s="20">
        <v>4</v>
      </c>
      <c r="E126" s="26" t="s">
        <v>107</v>
      </c>
      <c r="F126" s="22">
        <v>200</v>
      </c>
      <c r="G126" s="85">
        <f t="shared" si="36"/>
        <v>57</v>
      </c>
      <c r="H126" s="85">
        <f t="shared" si="36"/>
        <v>0</v>
      </c>
      <c r="I126" s="85">
        <f t="shared" si="36"/>
        <v>57</v>
      </c>
    </row>
    <row r="127" spans="1:10" ht="27.75" customHeight="1" x14ac:dyDescent="0.2">
      <c r="A127" s="23" t="s">
        <v>36</v>
      </c>
      <c r="B127" s="76">
        <v>650</v>
      </c>
      <c r="C127" s="20">
        <v>3</v>
      </c>
      <c r="D127" s="20">
        <v>4</v>
      </c>
      <c r="E127" s="26" t="s">
        <v>107</v>
      </c>
      <c r="F127" s="22">
        <v>240</v>
      </c>
      <c r="G127" s="85">
        <f t="shared" si="36"/>
        <v>57</v>
      </c>
      <c r="H127" s="85">
        <f t="shared" si="36"/>
        <v>0</v>
      </c>
      <c r="I127" s="85">
        <f t="shared" si="36"/>
        <v>57</v>
      </c>
    </row>
    <row r="128" spans="1:10" ht="24.75" customHeight="1" x14ac:dyDescent="0.2">
      <c r="A128" s="23" t="s">
        <v>27</v>
      </c>
      <c r="B128" s="76">
        <v>650</v>
      </c>
      <c r="C128" s="20">
        <v>3</v>
      </c>
      <c r="D128" s="20">
        <v>4</v>
      </c>
      <c r="E128" s="26" t="s">
        <v>107</v>
      </c>
      <c r="F128" s="22">
        <v>244</v>
      </c>
      <c r="G128" s="86">
        <v>57</v>
      </c>
      <c r="H128" s="86">
        <v>0</v>
      </c>
      <c r="I128" s="86">
        <f>G128+H128</f>
        <v>57</v>
      </c>
    </row>
    <row r="129" spans="1:9" ht="42" customHeight="1" x14ac:dyDescent="0.2">
      <c r="A129" s="24" t="s">
        <v>20</v>
      </c>
      <c r="B129" s="75">
        <v>650</v>
      </c>
      <c r="C129" s="15">
        <v>3</v>
      </c>
      <c r="D129" s="15">
        <v>9</v>
      </c>
      <c r="E129" s="27"/>
      <c r="F129" s="17"/>
      <c r="G129" s="18">
        <f>G130</f>
        <v>2</v>
      </c>
      <c r="H129" s="18">
        <f t="shared" ref="H129:I129" si="37">H130</f>
        <v>0</v>
      </c>
      <c r="I129" s="18">
        <f t="shared" si="37"/>
        <v>2</v>
      </c>
    </row>
    <row r="130" spans="1:9" ht="54" customHeight="1" x14ac:dyDescent="0.2">
      <c r="A130" s="23" t="s">
        <v>199</v>
      </c>
      <c r="B130" s="76">
        <v>650</v>
      </c>
      <c r="C130" s="20">
        <v>3</v>
      </c>
      <c r="D130" s="20">
        <v>9</v>
      </c>
      <c r="E130" s="26">
        <v>7500000000</v>
      </c>
      <c r="F130" s="22"/>
      <c r="G130" s="85">
        <f>G131+G137</f>
        <v>2</v>
      </c>
      <c r="H130" s="85">
        <f t="shared" ref="H130:I130" si="38">H131+H137</f>
        <v>0</v>
      </c>
      <c r="I130" s="85">
        <f t="shared" si="38"/>
        <v>2</v>
      </c>
    </row>
    <row r="131" spans="1:9" ht="38.25" customHeight="1" x14ac:dyDescent="0.2">
      <c r="A131" s="23" t="s">
        <v>154</v>
      </c>
      <c r="B131" s="76">
        <v>650</v>
      </c>
      <c r="C131" s="20">
        <v>3</v>
      </c>
      <c r="D131" s="20">
        <v>9</v>
      </c>
      <c r="E131" s="26">
        <v>7510000000</v>
      </c>
      <c r="F131" s="22"/>
      <c r="G131" s="85">
        <f>G132</f>
        <v>1</v>
      </c>
      <c r="H131" s="85">
        <f t="shared" ref="H131:I135" si="39">H132</f>
        <v>0</v>
      </c>
      <c r="I131" s="85">
        <f t="shared" si="39"/>
        <v>1</v>
      </c>
    </row>
    <row r="132" spans="1:9" ht="37.5" customHeight="1" x14ac:dyDescent="0.2">
      <c r="A132" s="23" t="s">
        <v>63</v>
      </c>
      <c r="B132" s="76">
        <v>650</v>
      </c>
      <c r="C132" s="20">
        <v>3</v>
      </c>
      <c r="D132" s="20">
        <v>9</v>
      </c>
      <c r="E132" s="26">
        <v>7510100000</v>
      </c>
      <c r="F132" s="22"/>
      <c r="G132" s="85">
        <f>G133</f>
        <v>1</v>
      </c>
      <c r="H132" s="85">
        <f t="shared" si="39"/>
        <v>0</v>
      </c>
      <c r="I132" s="85">
        <f t="shared" si="39"/>
        <v>1</v>
      </c>
    </row>
    <row r="133" spans="1:9" ht="32.25" customHeight="1" x14ac:dyDescent="0.2">
      <c r="A133" s="23" t="s">
        <v>55</v>
      </c>
      <c r="B133" s="76">
        <v>650</v>
      </c>
      <c r="C133" s="20">
        <v>3</v>
      </c>
      <c r="D133" s="20">
        <v>9</v>
      </c>
      <c r="E133" s="26">
        <v>7510199990</v>
      </c>
      <c r="F133" s="22"/>
      <c r="G133" s="85">
        <f>G134</f>
        <v>1</v>
      </c>
      <c r="H133" s="85">
        <f t="shared" si="39"/>
        <v>0</v>
      </c>
      <c r="I133" s="85">
        <f t="shared" si="39"/>
        <v>1</v>
      </c>
    </row>
    <row r="134" spans="1:9" ht="27" customHeight="1" x14ac:dyDescent="0.2">
      <c r="A134" s="23" t="s">
        <v>75</v>
      </c>
      <c r="B134" s="76">
        <v>650</v>
      </c>
      <c r="C134" s="20">
        <v>3</v>
      </c>
      <c r="D134" s="20">
        <v>9</v>
      </c>
      <c r="E134" s="26">
        <v>7510199990</v>
      </c>
      <c r="F134" s="22">
        <v>200</v>
      </c>
      <c r="G134" s="85">
        <f>G135</f>
        <v>1</v>
      </c>
      <c r="H134" s="85">
        <f t="shared" si="39"/>
        <v>0</v>
      </c>
      <c r="I134" s="85">
        <f t="shared" si="39"/>
        <v>1</v>
      </c>
    </row>
    <row r="135" spans="1:9" ht="27" customHeight="1" x14ac:dyDescent="0.2">
      <c r="A135" s="23" t="s">
        <v>36</v>
      </c>
      <c r="B135" s="76">
        <v>650</v>
      </c>
      <c r="C135" s="20">
        <v>3</v>
      </c>
      <c r="D135" s="20">
        <v>9</v>
      </c>
      <c r="E135" s="26">
        <v>7510199990</v>
      </c>
      <c r="F135" s="22">
        <v>240</v>
      </c>
      <c r="G135" s="85">
        <f>G136</f>
        <v>1</v>
      </c>
      <c r="H135" s="85">
        <f t="shared" si="39"/>
        <v>0</v>
      </c>
      <c r="I135" s="85">
        <f t="shared" si="39"/>
        <v>1</v>
      </c>
    </row>
    <row r="136" spans="1:9" ht="27" customHeight="1" x14ac:dyDescent="0.2">
      <c r="A136" s="23" t="s">
        <v>27</v>
      </c>
      <c r="B136" s="76">
        <v>650</v>
      </c>
      <c r="C136" s="20">
        <v>3</v>
      </c>
      <c r="D136" s="20">
        <v>9</v>
      </c>
      <c r="E136" s="26">
        <v>7510199990</v>
      </c>
      <c r="F136" s="22">
        <v>244</v>
      </c>
      <c r="G136" s="86">
        <v>1</v>
      </c>
      <c r="H136" s="86">
        <v>0</v>
      </c>
      <c r="I136" s="86">
        <f>G136</f>
        <v>1</v>
      </c>
    </row>
    <row r="137" spans="1:9" ht="11.25" customHeight="1" x14ac:dyDescent="0.2">
      <c r="A137" s="23" t="s">
        <v>155</v>
      </c>
      <c r="B137" s="76">
        <v>650</v>
      </c>
      <c r="C137" s="20">
        <v>3</v>
      </c>
      <c r="D137" s="20">
        <v>9</v>
      </c>
      <c r="E137" s="26">
        <v>7520000000</v>
      </c>
      <c r="F137" s="22"/>
      <c r="G137" s="85">
        <f>G138</f>
        <v>1</v>
      </c>
      <c r="H137" s="86">
        <v>0</v>
      </c>
      <c r="I137" s="86">
        <f t="shared" ref="I137:I142" si="40">G137</f>
        <v>1</v>
      </c>
    </row>
    <row r="138" spans="1:9" ht="27.75" customHeight="1" x14ac:dyDescent="0.2">
      <c r="A138" s="23" t="s">
        <v>156</v>
      </c>
      <c r="B138" s="76">
        <v>650</v>
      </c>
      <c r="C138" s="20">
        <v>3</v>
      </c>
      <c r="D138" s="20">
        <v>9</v>
      </c>
      <c r="E138" s="26">
        <v>7520100000</v>
      </c>
      <c r="F138" s="22"/>
      <c r="G138" s="85">
        <f>G139</f>
        <v>1</v>
      </c>
      <c r="H138" s="86">
        <v>0</v>
      </c>
      <c r="I138" s="86">
        <f t="shared" si="40"/>
        <v>1</v>
      </c>
    </row>
    <row r="139" spans="1:9" ht="27.75" customHeight="1" x14ac:dyDescent="0.2">
      <c r="A139" s="23" t="s">
        <v>55</v>
      </c>
      <c r="B139" s="76">
        <v>650</v>
      </c>
      <c r="C139" s="20">
        <v>3</v>
      </c>
      <c r="D139" s="20">
        <v>9</v>
      </c>
      <c r="E139" s="26">
        <v>7520199990</v>
      </c>
      <c r="F139" s="22"/>
      <c r="G139" s="85">
        <f>G140</f>
        <v>1</v>
      </c>
      <c r="H139" s="86">
        <v>0</v>
      </c>
      <c r="I139" s="86">
        <f t="shared" si="40"/>
        <v>1</v>
      </c>
    </row>
    <row r="140" spans="1:9" ht="30" customHeight="1" x14ac:dyDescent="0.2">
      <c r="A140" s="23" t="s">
        <v>75</v>
      </c>
      <c r="B140" s="76">
        <v>650</v>
      </c>
      <c r="C140" s="20">
        <v>3</v>
      </c>
      <c r="D140" s="20">
        <v>9</v>
      </c>
      <c r="E140" s="26">
        <v>7520199990</v>
      </c>
      <c r="F140" s="22">
        <v>200</v>
      </c>
      <c r="G140" s="85">
        <f>G141</f>
        <v>1</v>
      </c>
      <c r="H140" s="86">
        <v>0</v>
      </c>
      <c r="I140" s="86">
        <f t="shared" si="40"/>
        <v>1</v>
      </c>
    </row>
    <row r="141" spans="1:9" ht="27" customHeight="1" x14ac:dyDescent="0.2">
      <c r="A141" s="23" t="s">
        <v>36</v>
      </c>
      <c r="B141" s="76">
        <v>650</v>
      </c>
      <c r="C141" s="20">
        <v>3</v>
      </c>
      <c r="D141" s="20">
        <v>9</v>
      </c>
      <c r="E141" s="26">
        <v>7520199990</v>
      </c>
      <c r="F141" s="22">
        <v>240</v>
      </c>
      <c r="G141" s="85">
        <f>G142</f>
        <v>1</v>
      </c>
      <c r="H141" s="86">
        <v>0</v>
      </c>
      <c r="I141" s="86">
        <f t="shared" si="40"/>
        <v>1</v>
      </c>
    </row>
    <row r="142" spans="1:9" ht="29.25" customHeight="1" x14ac:dyDescent="0.2">
      <c r="A142" s="23" t="s">
        <v>27</v>
      </c>
      <c r="B142" s="76">
        <v>650</v>
      </c>
      <c r="C142" s="20">
        <v>3</v>
      </c>
      <c r="D142" s="20">
        <v>9</v>
      </c>
      <c r="E142" s="26">
        <v>7520199990</v>
      </c>
      <c r="F142" s="22">
        <v>244</v>
      </c>
      <c r="G142" s="86">
        <v>1</v>
      </c>
      <c r="H142" s="86">
        <v>0</v>
      </c>
      <c r="I142" s="86">
        <f t="shared" si="40"/>
        <v>1</v>
      </c>
    </row>
    <row r="143" spans="1:9" ht="28.5" customHeight="1" x14ac:dyDescent="0.2">
      <c r="A143" s="24" t="s">
        <v>57</v>
      </c>
      <c r="B143" s="75">
        <v>650</v>
      </c>
      <c r="C143" s="15">
        <v>3</v>
      </c>
      <c r="D143" s="15">
        <v>14</v>
      </c>
      <c r="E143" s="16"/>
      <c r="F143" s="17"/>
      <c r="G143" s="90">
        <f>G144</f>
        <v>29.9</v>
      </c>
      <c r="H143" s="90">
        <f t="shared" ref="G143:I149" si="41">H144</f>
        <v>0</v>
      </c>
      <c r="I143" s="90">
        <f t="shared" si="41"/>
        <v>29.9</v>
      </c>
    </row>
    <row r="144" spans="1:9" ht="38.25" customHeight="1" x14ac:dyDescent="0.2">
      <c r="A144" s="23" t="s">
        <v>193</v>
      </c>
      <c r="B144" s="76">
        <v>650</v>
      </c>
      <c r="C144" s="20">
        <v>3</v>
      </c>
      <c r="D144" s="20">
        <v>14</v>
      </c>
      <c r="E144" s="21" t="s">
        <v>105</v>
      </c>
      <c r="F144" s="22"/>
      <c r="G144" s="86">
        <f>G145</f>
        <v>29.9</v>
      </c>
      <c r="H144" s="86">
        <f t="shared" si="41"/>
        <v>0</v>
      </c>
      <c r="I144" s="86">
        <f t="shared" si="41"/>
        <v>29.9</v>
      </c>
    </row>
    <row r="145" spans="1:9" ht="24" customHeight="1" x14ac:dyDescent="0.2">
      <c r="A145" s="23" t="s">
        <v>49</v>
      </c>
      <c r="B145" s="76">
        <v>650</v>
      </c>
      <c r="C145" s="20">
        <v>3</v>
      </c>
      <c r="D145" s="20">
        <v>14</v>
      </c>
      <c r="E145" s="21" t="s">
        <v>106</v>
      </c>
      <c r="F145" s="22"/>
      <c r="G145" s="85">
        <f t="shared" si="41"/>
        <v>29.9</v>
      </c>
      <c r="H145" s="85">
        <f t="shared" si="41"/>
        <v>0</v>
      </c>
      <c r="I145" s="85">
        <f t="shared" si="41"/>
        <v>29.9</v>
      </c>
    </row>
    <row r="146" spans="1:9" ht="27.75" customHeight="1" x14ac:dyDescent="0.2">
      <c r="A146" s="23" t="s">
        <v>111</v>
      </c>
      <c r="B146" s="76">
        <v>650</v>
      </c>
      <c r="C146" s="20">
        <v>3</v>
      </c>
      <c r="D146" s="20">
        <v>14</v>
      </c>
      <c r="E146" s="21" t="s">
        <v>112</v>
      </c>
      <c r="F146" s="22"/>
      <c r="G146" s="85">
        <f>G147+G154</f>
        <v>29.9</v>
      </c>
      <c r="H146" s="85">
        <f t="shared" ref="H146:I146" si="42">H147+H154</f>
        <v>0</v>
      </c>
      <c r="I146" s="85">
        <f t="shared" si="42"/>
        <v>29.9</v>
      </c>
    </row>
    <row r="147" spans="1:9" ht="31.5" customHeight="1" x14ac:dyDescent="0.2">
      <c r="A147" s="23" t="s">
        <v>87</v>
      </c>
      <c r="B147" s="76">
        <v>650</v>
      </c>
      <c r="C147" s="20">
        <v>3</v>
      </c>
      <c r="D147" s="20">
        <v>14</v>
      </c>
      <c r="E147" s="21" t="s">
        <v>113</v>
      </c>
      <c r="F147" s="22"/>
      <c r="G147" s="85">
        <f>G148+G151</f>
        <v>23.9</v>
      </c>
      <c r="H147" s="85">
        <f>H148+H151</f>
        <v>0</v>
      </c>
      <c r="I147" s="85">
        <f>I148+I151</f>
        <v>23.9</v>
      </c>
    </row>
    <row r="148" spans="1:9" ht="54" customHeight="1" x14ac:dyDescent="0.2">
      <c r="A148" s="23" t="s">
        <v>38</v>
      </c>
      <c r="B148" s="76">
        <v>650</v>
      </c>
      <c r="C148" s="20">
        <v>3</v>
      </c>
      <c r="D148" s="20">
        <v>14</v>
      </c>
      <c r="E148" s="21" t="s">
        <v>113</v>
      </c>
      <c r="F148" s="22">
        <v>100</v>
      </c>
      <c r="G148" s="85">
        <f t="shared" si="41"/>
        <v>21.5</v>
      </c>
      <c r="H148" s="86">
        <f t="shared" ref="H148:H149" si="43">I148-G148</f>
        <v>0</v>
      </c>
      <c r="I148" s="85">
        <f t="shared" si="41"/>
        <v>21.5</v>
      </c>
    </row>
    <row r="149" spans="1:9" ht="18.75" customHeight="1" x14ac:dyDescent="0.2">
      <c r="A149" s="23" t="s">
        <v>40</v>
      </c>
      <c r="B149" s="76">
        <v>650</v>
      </c>
      <c r="C149" s="20">
        <v>3</v>
      </c>
      <c r="D149" s="20">
        <v>14</v>
      </c>
      <c r="E149" s="21" t="s">
        <v>113</v>
      </c>
      <c r="F149" s="22">
        <v>110</v>
      </c>
      <c r="G149" s="85">
        <f t="shared" si="41"/>
        <v>21.5</v>
      </c>
      <c r="H149" s="86">
        <f t="shared" si="43"/>
        <v>0</v>
      </c>
      <c r="I149" s="86">
        <v>21.5</v>
      </c>
    </row>
    <row r="150" spans="1:9" ht="46.5" customHeight="1" x14ac:dyDescent="0.2">
      <c r="A150" s="23" t="s">
        <v>161</v>
      </c>
      <c r="B150" s="76">
        <v>650</v>
      </c>
      <c r="C150" s="20">
        <v>3</v>
      </c>
      <c r="D150" s="20">
        <v>14</v>
      </c>
      <c r="E150" s="21" t="s">
        <v>113</v>
      </c>
      <c r="F150" s="22">
        <v>113</v>
      </c>
      <c r="G150" s="85">
        <v>21.5</v>
      </c>
      <c r="H150" s="86">
        <f>I150-G150</f>
        <v>0</v>
      </c>
      <c r="I150" s="86">
        <v>21.5</v>
      </c>
    </row>
    <row r="151" spans="1:9" ht="30.75" customHeight="1" x14ac:dyDescent="0.2">
      <c r="A151" s="23" t="s">
        <v>75</v>
      </c>
      <c r="B151" s="76">
        <v>650</v>
      </c>
      <c r="C151" s="20">
        <v>3</v>
      </c>
      <c r="D151" s="20">
        <v>14</v>
      </c>
      <c r="E151" s="21" t="s">
        <v>113</v>
      </c>
      <c r="F151" s="22">
        <v>200</v>
      </c>
      <c r="G151" s="85">
        <f>G152</f>
        <v>2.4</v>
      </c>
      <c r="H151" s="85">
        <f t="shared" ref="H151:I152" si="44">H152</f>
        <v>0</v>
      </c>
      <c r="I151" s="85">
        <f t="shared" si="44"/>
        <v>2.4</v>
      </c>
    </row>
    <row r="152" spans="1:9" ht="30.75" customHeight="1" x14ac:dyDescent="0.2">
      <c r="A152" s="23" t="s">
        <v>36</v>
      </c>
      <c r="B152" s="76">
        <v>650</v>
      </c>
      <c r="C152" s="20">
        <v>3</v>
      </c>
      <c r="D152" s="20">
        <v>14</v>
      </c>
      <c r="E152" s="21" t="s">
        <v>113</v>
      </c>
      <c r="F152" s="22">
        <v>240</v>
      </c>
      <c r="G152" s="85">
        <f>G153</f>
        <v>2.4</v>
      </c>
      <c r="H152" s="85">
        <f t="shared" si="44"/>
        <v>0</v>
      </c>
      <c r="I152" s="85">
        <f t="shared" si="44"/>
        <v>2.4</v>
      </c>
    </row>
    <row r="153" spans="1:9" ht="30.75" customHeight="1" x14ac:dyDescent="0.2">
      <c r="A153" s="23" t="s">
        <v>27</v>
      </c>
      <c r="B153" s="76">
        <v>650</v>
      </c>
      <c r="C153" s="20">
        <v>3</v>
      </c>
      <c r="D153" s="20">
        <v>14</v>
      </c>
      <c r="E153" s="21" t="s">
        <v>113</v>
      </c>
      <c r="F153" s="22">
        <v>244</v>
      </c>
      <c r="G153" s="85">
        <v>2.4</v>
      </c>
      <c r="H153" s="86">
        <v>0</v>
      </c>
      <c r="I153" s="86">
        <v>2.4</v>
      </c>
    </row>
    <row r="154" spans="1:9" ht="38.25" x14ac:dyDescent="0.2">
      <c r="A154" s="23" t="s">
        <v>88</v>
      </c>
      <c r="B154" s="76">
        <v>650</v>
      </c>
      <c r="C154" s="20">
        <v>3</v>
      </c>
      <c r="D154" s="20">
        <v>14</v>
      </c>
      <c r="E154" s="21" t="s">
        <v>114</v>
      </c>
      <c r="F154" s="22"/>
      <c r="G154" s="86">
        <f>G155+G158</f>
        <v>6</v>
      </c>
      <c r="H154" s="86">
        <f t="shared" ref="H154:I154" si="45">H155+H158</f>
        <v>0</v>
      </c>
      <c r="I154" s="86">
        <f t="shared" si="45"/>
        <v>6</v>
      </c>
    </row>
    <row r="155" spans="1:9" ht="63.75" x14ac:dyDescent="0.2">
      <c r="A155" s="23" t="s">
        <v>38</v>
      </c>
      <c r="B155" s="76">
        <v>650</v>
      </c>
      <c r="C155" s="20">
        <v>3</v>
      </c>
      <c r="D155" s="20">
        <v>14</v>
      </c>
      <c r="E155" s="21" t="s">
        <v>114</v>
      </c>
      <c r="F155" s="22">
        <v>100</v>
      </c>
      <c r="G155" s="86">
        <f>G156</f>
        <v>0</v>
      </c>
      <c r="H155" s="86">
        <f t="shared" ref="H155:I156" si="46">H156</f>
        <v>0</v>
      </c>
      <c r="I155" s="86">
        <f t="shared" si="46"/>
        <v>0</v>
      </c>
    </row>
    <row r="156" spans="1:9" x14ac:dyDescent="0.2">
      <c r="A156" s="23" t="s">
        <v>40</v>
      </c>
      <c r="B156" s="76">
        <v>650</v>
      </c>
      <c r="C156" s="20">
        <v>3</v>
      </c>
      <c r="D156" s="20">
        <v>14</v>
      </c>
      <c r="E156" s="21" t="s">
        <v>114</v>
      </c>
      <c r="F156" s="22">
        <v>110</v>
      </c>
      <c r="G156" s="85">
        <f>G157</f>
        <v>0</v>
      </c>
      <c r="H156" s="85">
        <f t="shared" si="46"/>
        <v>0</v>
      </c>
      <c r="I156" s="85">
        <f t="shared" si="46"/>
        <v>0</v>
      </c>
    </row>
    <row r="157" spans="1:9" ht="38.25" x14ac:dyDescent="0.2">
      <c r="A157" s="23" t="s">
        <v>161</v>
      </c>
      <c r="B157" s="76">
        <v>650</v>
      </c>
      <c r="C157" s="20">
        <v>3</v>
      </c>
      <c r="D157" s="20">
        <v>14</v>
      </c>
      <c r="E157" s="21" t="s">
        <v>114</v>
      </c>
      <c r="F157" s="22">
        <v>113</v>
      </c>
      <c r="G157" s="86">
        <v>0</v>
      </c>
      <c r="H157" s="86">
        <f>I157-G157</f>
        <v>0</v>
      </c>
      <c r="I157" s="86">
        <v>0</v>
      </c>
    </row>
    <row r="158" spans="1:9" ht="25.5" x14ac:dyDescent="0.2">
      <c r="A158" s="23" t="s">
        <v>75</v>
      </c>
      <c r="B158" s="76">
        <v>650</v>
      </c>
      <c r="C158" s="20">
        <v>3</v>
      </c>
      <c r="D158" s="20">
        <v>14</v>
      </c>
      <c r="E158" s="21" t="s">
        <v>114</v>
      </c>
      <c r="F158" s="22">
        <v>200</v>
      </c>
      <c r="G158" s="86">
        <f>G159</f>
        <v>6</v>
      </c>
      <c r="H158" s="86">
        <f t="shared" ref="H158:I159" si="47">H159</f>
        <v>0</v>
      </c>
      <c r="I158" s="86">
        <f t="shared" si="47"/>
        <v>6</v>
      </c>
    </row>
    <row r="159" spans="1:9" ht="25.5" x14ac:dyDescent="0.2">
      <c r="A159" s="23" t="s">
        <v>36</v>
      </c>
      <c r="B159" s="76">
        <v>650</v>
      </c>
      <c r="C159" s="20">
        <v>3</v>
      </c>
      <c r="D159" s="20">
        <v>14</v>
      </c>
      <c r="E159" s="21" t="s">
        <v>114</v>
      </c>
      <c r="F159" s="22">
        <v>240</v>
      </c>
      <c r="G159" s="86">
        <f>G160</f>
        <v>6</v>
      </c>
      <c r="H159" s="86">
        <f t="shared" si="47"/>
        <v>0</v>
      </c>
      <c r="I159" s="86">
        <f t="shared" si="47"/>
        <v>6</v>
      </c>
    </row>
    <row r="160" spans="1:9" ht="25.5" x14ac:dyDescent="0.2">
      <c r="A160" s="23" t="s">
        <v>27</v>
      </c>
      <c r="B160" s="76">
        <v>650</v>
      </c>
      <c r="C160" s="20">
        <v>3</v>
      </c>
      <c r="D160" s="20">
        <v>14</v>
      </c>
      <c r="E160" s="21" t="s">
        <v>114</v>
      </c>
      <c r="F160" s="22">
        <v>244</v>
      </c>
      <c r="G160" s="86">
        <v>6</v>
      </c>
      <c r="H160" s="86">
        <v>0</v>
      </c>
      <c r="I160" s="86">
        <v>6</v>
      </c>
    </row>
    <row r="161" spans="1:11" s="74" customFormat="1" ht="16.5" customHeight="1" x14ac:dyDescent="0.2">
      <c r="A161" s="67" t="s">
        <v>14</v>
      </c>
      <c r="B161" s="68">
        <v>650</v>
      </c>
      <c r="C161" s="69">
        <v>4</v>
      </c>
      <c r="D161" s="78">
        <v>0</v>
      </c>
      <c r="E161" s="70" t="s">
        <v>34</v>
      </c>
      <c r="F161" s="71" t="s">
        <v>34</v>
      </c>
      <c r="G161" s="91">
        <f>G169+G177+G184+G162</f>
        <v>7418.7</v>
      </c>
      <c r="H161" s="91">
        <f>H169+H177+H184+H162</f>
        <v>0</v>
      </c>
      <c r="I161" s="91">
        <f>I169+I177+I184+I162</f>
        <v>7418.7</v>
      </c>
      <c r="J161" s="73"/>
    </row>
    <row r="162" spans="1:11" s="74" customFormat="1" ht="16.5" customHeight="1" x14ac:dyDescent="0.2">
      <c r="A162" s="14" t="s">
        <v>225</v>
      </c>
      <c r="B162" s="75" t="s">
        <v>201</v>
      </c>
      <c r="C162" s="15">
        <v>4</v>
      </c>
      <c r="D162" s="15">
        <v>5</v>
      </c>
      <c r="E162" s="16"/>
      <c r="F162" s="17"/>
      <c r="G162" s="92">
        <f t="shared" ref="G162:G167" si="48">G163</f>
        <v>15.7</v>
      </c>
      <c r="H162" s="92">
        <f t="shared" ref="H162:I167" si="49">H163</f>
        <v>0</v>
      </c>
      <c r="I162" s="92">
        <f t="shared" si="49"/>
        <v>15.7</v>
      </c>
      <c r="J162" s="73"/>
      <c r="K162" s="79"/>
    </row>
    <row r="163" spans="1:11" s="74" customFormat="1" ht="29.25" customHeight="1" x14ac:dyDescent="0.2">
      <c r="A163" s="25" t="s">
        <v>221</v>
      </c>
      <c r="B163" s="76" t="s">
        <v>201</v>
      </c>
      <c r="C163" s="20">
        <v>4</v>
      </c>
      <c r="D163" s="20">
        <v>5</v>
      </c>
      <c r="E163" s="21" t="s">
        <v>126</v>
      </c>
      <c r="F163" s="22"/>
      <c r="G163" s="87">
        <f t="shared" si="48"/>
        <v>15.7</v>
      </c>
      <c r="H163" s="87">
        <f t="shared" si="49"/>
        <v>0</v>
      </c>
      <c r="I163" s="87">
        <f t="shared" si="49"/>
        <v>15.7</v>
      </c>
      <c r="J163" s="73"/>
    </row>
    <row r="164" spans="1:11" s="74" customFormat="1" ht="44.25" customHeight="1" x14ac:dyDescent="0.2">
      <c r="A164" s="25" t="s">
        <v>223</v>
      </c>
      <c r="B164" s="76" t="s">
        <v>201</v>
      </c>
      <c r="C164" s="20">
        <v>4</v>
      </c>
      <c r="D164" s="20">
        <v>5</v>
      </c>
      <c r="E164" s="21" t="s">
        <v>236</v>
      </c>
      <c r="F164" s="22"/>
      <c r="G164" s="87">
        <f t="shared" si="48"/>
        <v>15.7</v>
      </c>
      <c r="H164" s="87">
        <f t="shared" si="49"/>
        <v>0</v>
      </c>
      <c r="I164" s="87">
        <f t="shared" si="49"/>
        <v>15.7</v>
      </c>
      <c r="J164" s="73"/>
    </row>
    <row r="165" spans="1:11" s="74" customFormat="1" ht="30" customHeight="1" x14ac:dyDescent="0.2">
      <c r="A165" s="25" t="s">
        <v>222</v>
      </c>
      <c r="B165" s="76" t="s">
        <v>201</v>
      </c>
      <c r="C165" s="20">
        <v>4</v>
      </c>
      <c r="D165" s="20">
        <v>5</v>
      </c>
      <c r="E165" s="21" t="s">
        <v>220</v>
      </c>
      <c r="F165" s="22"/>
      <c r="G165" s="87">
        <f t="shared" si="48"/>
        <v>15.7</v>
      </c>
      <c r="H165" s="87">
        <f t="shared" si="49"/>
        <v>0</v>
      </c>
      <c r="I165" s="87">
        <f t="shared" si="49"/>
        <v>15.7</v>
      </c>
      <c r="J165" s="73"/>
    </row>
    <row r="166" spans="1:11" s="74" customFormat="1" ht="23.25" customHeight="1" x14ac:dyDescent="0.2">
      <c r="A166" s="23" t="s">
        <v>75</v>
      </c>
      <c r="B166" s="76" t="s">
        <v>201</v>
      </c>
      <c r="C166" s="20">
        <v>4</v>
      </c>
      <c r="D166" s="20">
        <v>5</v>
      </c>
      <c r="E166" s="21" t="s">
        <v>220</v>
      </c>
      <c r="F166" s="22">
        <v>200</v>
      </c>
      <c r="G166" s="87">
        <f t="shared" si="48"/>
        <v>15.7</v>
      </c>
      <c r="H166" s="87">
        <f t="shared" si="49"/>
        <v>0</v>
      </c>
      <c r="I166" s="87">
        <f t="shared" si="49"/>
        <v>15.7</v>
      </c>
      <c r="J166" s="73"/>
    </row>
    <row r="167" spans="1:11" s="74" customFormat="1" ht="28.5" customHeight="1" x14ac:dyDescent="0.2">
      <c r="A167" s="23" t="s">
        <v>36</v>
      </c>
      <c r="B167" s="76" t="s">
        <v>201</v>
      </c>
      <c r="C167" s="20">
        <v>4</v>
      </c>
      <c r="D167" s="20">
        <v>5</v>
      </c>
      <c r="E167" s="21" t="s">
        <v>220</v>
      </c>
      <c r="F167" s="22">
        <v>240</v>
      </c>
      <c r="G167" s="87">
        <f t="shared" si="48"/>
        <v>15.7</v>
      </c>
      <c r="H167" s="87">
        <f t="shared" si="49"/>
        <v>0</v>
      </c>
      <c r="I167" s="87">
        <f t="shared" si="49"/>
        <v>15.7</v>
      </c>
      <c r="J167" s="73"/>
    </row>
    <row r="168" spans="1:11" s="74" customFormat="1" ht="23.25" customHeight="1" x14ac:dyDescent="0.2">
      <c r="A168" s="23" t="s">
        <v>27</v>
      </c>
      <c r="B168" s="76" t="s">
        <v>201</v>
      </c>
      <c r="C168" s="20">
        <v>4</v>
      </c>
      <c r="D168" s="20">
        <v>5</v>
      </c>
      <c r="E168" s="21" t="s">
        <v>220</v>
      </c>
      <c r="F168" s="22">
        <v>244</v>
      </c>
      <c r="G168" s="87">
        <v>15.7</v>
      </c>
      <c r="H168" s="87">
        <v>0</v>
      </c>
      <c r="I168" s="87">
        <v>15.7</v>
      </c>
      <c r="J168" s="73"/>
    </row>
    <row r="169" spans="1:11" ht="18" customHeight="1" x14ac:dyDescent="0.2">
      <c r="A169" s="24" t="s">
        <v>81</v>
      </c>
      <c r="B169" s="75">
        <v>650</v>
      </c>
      <c r="C169" s="15">
        <v>4</v>
      </c>
      <c r="D169" s="15">
        <v>9</v>
      </c>
      <c r="E169" s="16"/>
      <c r="F169" s="17"/>
      <c r="G169" s="18">
        <f t="shared" ref="G169:I175" si="50">G170</f>
        <v>6854.6</v>
      </c>
      <c r="H169" s="18">
        <f t="shared" si="50"/>
        <v>0</v>
      </c>
      <c r="I169" s="18">
        <f t="shared" si="50"/>
        <v>6854.6</v>
      </c>
    </row>
    <row r="170" spans="1:11" ht="38.25" x14ac:dyDescent="0.2">
      <c r="A170" s="23" t="s">
        <v>194</v>
      </c>
      <c r="B170" s="76">
        <v>650</v>
      </c>
      <c r="C170" s="20">
        <v>4</v>
      </c>
      <c r="D170" s="20">
        <v>9</v>
      </c>
      <c r="E170" s="33">
        <v>8400000000</v>
      </c>
      <c r="F170" s="22"/>
      <c r="G170" s="85">
        <f t="shared" si="50"/>
        <v>6854.6</v>
      </c>
      <c r="H170" s="85">
        <f t="shared" si="50"/>
        <v>0</v>
      </c>
      <c r="I170" s="85">
        <f t="shared" si="50"/>
        <v>6854.6</v>
      </c>
    </row>
    <row r="171" spans="1:11" x14ac:dyDescent="0.2">
      <c r="A171" s="23" t="s">
        <v>79</v>
      </c>
      <c r="B171" s="76">
        <v>650</v>
      </c>
      <c r="C171" s="20">
        <v>4</v>
      </c>
      <c r="D171" s="20">
        <v>9</v>
      </c>
      <c r="E171" s="33">
        <v>8410000000</v>
      </c>
      <c r="F171" s="22"/>
      <c r="G171" s="85">
        <f t="shared" si="50"/>
        <v>6854.6</v>
      </c>
      <c r="H171" s="85">
        <f t="shared" si="50"/>
        <v>0</v>
      </c>
      <c r="I171" s="85">
        <f t="shared" si="50"/>
        <v>6854.6</v>
      </c>
    </row>
    <row r="172" spans="1:11" ht="25.5" x14ac:dyDescent="0.2">
      <c r="A172" s="23" t="s">
        <v>80</v>
      </c>
      <c r="B172" s="76">
        <v>650</v>
      </c>
      <c r="C172" s="20">
        <v>4</v>
      </c>
      <c r="D172" s="20">
        <v>9</v>
      </c>
      <c r="E172" s="33">
        <v>8410100000</v>
      </c>
      <c r="F172" s="22"/>
      <c r="G172" s="85">
        <f t="shared" si="50"/>
        <v>6854.6</v>
      </c>
      <c r="H172" s="85">
        <f t="shared" si="50"/>
        <v>0</v>
      </c>
      <c r="I172" s="85">
        <f t="shared" si="50"/>
        <v>6854.6</v>
      </c>
    </row>
    <row r="173" spans="1:11" ht="30" customHeight="1" x14ac:dyDescent="0.2">
      <c r="A173" s="23" t="s">
        <v>55</v>
      </c>
      <c r="B173" s="76">
        <v>650</v>
      </c>
      <c r="C173" s="20">
        <v>4</v>
      </c>
      <c r="D173" s="20">
        <v>9</v>
      </c>
      <c r="E173" s="33">
        <v>8410199990</v>
      </c>
      <c r="F173" s="22"/>
      <c r="G173" s="85">
        <f t="shared" si="50"/>
        <v>6854.6</v>
      </c>
      <c r="H173" s="85">
        <f t="shared" si="50"/>
        <v>0</v>
      </c>
      <c r="I173" s="85">
        <f t="shared" si="50"/>
        <v>6854.6</v>
      </c>
    </row>
    <row r="174" spans="1:11" ht="25.5" x14ac:dyDescent="0.2">
      <c r="A174" s="23" t="s">
        <v>75</v>
      </c>
      <c r="B174" s="76">
        <v>650</v>
      </c>
      <c r="C174" s="20">
        <v>4</v>
      </c>
      <c r="D174" s="20">
        <v>9</v>
      </c>
      <c r="E174" s="33">
        <v>8410199990</v>
      </c>
      <c r="F174" s="22">
        <v>200</v>
      </c>
      <c r="G174" s="85">
        <f t="shared" si="50"/>
        <v>6854.6</v>
      </c>
      <c r="H174" s="85">
        <f t="shared" si="50"/>
        <v>0</v>
      </c>
      <c r="I174" s="85">
        <f t="shared" si="50"/>
        <v>6854.6</v>
      </c>
    </row>
    <row r="175" spans="1:11" ht="25.5" x14ac:dyDescent="0.2">
      <c r="A175" s="23" t="s">
        <v>36</v>
      </c>
      <c r="B175" s="76">
        <v>650</v>
      </c>
      <c r="C175" s="20">
        <v>4</v>
      </c>
      <c r="D175" s="20">
        <v>9</v>
      </c>
      <c r="E175" s="33">
        <v>8410199990</v>
      </c>
      <c r="F175" s="22">
        <v>240</v>
      </c>
      <c r="G175" s="85">
        <f t="shared" si="50"/>
        <v>6854.6</v>
      </c>
      <c r="H175" s="85">
        <f t="shared" si="50"/>
        <v>0</v>
      </c>
      <c r="I175" s="85">
        <f t="shared" si="50"/>
        <v>6854.6</v>
      </c>
    </row>
    <row r="176" spans="1:11" ht="25.5" x14ac:dyDescent="0.2">
      <c r="A176" s="23" t="s">
        <v>27</v>
      </c>
      <c r="B176" s="76">
        <v>650</v>
      </c>
      <c r="C176" s="20">
        <v>4</v>
      </c>
      <c r="D176" s="20">
        <v>9</v>
      </c>
      <c r="E176" s="33">
        <v>8410199990</v>
      </c>
      <c r="F176" s="22">
        <v>244</v>
      </c>
      <c r="G176" s="85">
        <v>6854.6</v>
      </c>
      <c r="H176" s="86">
        <f>I176-G176</f>
        <v>0</v>
      </c>
      <c r="I176" s="86">
        <v>6854.6</v>
      </c>
    </row>
    <row r="177" spans="1:10" ht="15.75" customHeight="1" x14ac:dyDescent="0.2">
      <c r="A177" s="14" t="s">
        <v>15</v>
      </c>
      <c r="B177" s="75">
        <v>650</v>
      </c>
      <c r="C177" s="15">
        <v>4</v>
      </c>
      <c r="D177" s="15">
        <v>10</v>
      </c>
      <c r="E177" s="16" t="s">
        <v>34</v>
      </c>
      <c r="F177" s="17" t="s">
        <v>34</v>
      </c>
      <c r="G177" s="18">
        <f t="shared" ref="G177:I182" si="51">G178</f>
        <v>541.70000000000005</v>
      </c>
      <c r="H177" s="18">
        <f t="shared" si="51"/>
        <v>0</v>
      </c>
      <c r="I177" s="18">
        <f t="shared" si="51"/>
        <v>541.69999999999993</v>
      </c>
    </row>
    <row r="178" spans="1:10" ht="37.5" customHeight="1" x14ac:dyDescent="0.2">
      <c r="A178" s="19" t="s">
        <v>195</v>
      </c>
      <c r="B178" s="76">
        <v>650</v>
      </c>
      <c r="C178" s="20">
        <v>4</v>
      </c>
      <c r="D178" s="20">
        <v>10</v>
      </c>
      <c r="E178" s="21" t="s">
        <v>92</v>
      </c>
      <c r="F178" s="22" t="s">
        <v>34</v>
      </c>
      <c r="G178" s="85">
        <f t="shared" si="51"/>
        <v>541.70000000000005</v>
      </c>
      <c r="H178" s="85">
        <f t="shared" si="51"/>
        <v>0</v>
      </c>
      <c r="I178" s="85">
        <f t="shared" si="51"/>
        <v>541.69999999999993</v>
      </c>
    </row>
    <row r="179" spans="1:10" ht="38.25" x14ac:dyDescent="0.2">
      <c r="A179" s="19" t="s">
        <v>185</v>
      </c>
      <c r="B179" s="76">
        <v>650</v>
      </c>
      <c r="C179" s="20">
        <v>4</v>
      </c>
      <c r="D179" s="20">
        <v>10</v>
      </c>
      <c r="E179" s="21" t="s">
        <v>115</v>
      </c>
      <c r="F179" s="22" t="s">
        <v>34</v>
      </c>
      <c r="G179" s="85">
        <f t="shared" si="51"/>
        <v>541.70000000000005</v>
      </c>
      <c r="H179" s="85">
        <f t="shared" si="51"/>
        <v>0</v>
      </c>
      <c r="I179" s="85">
        <f t="shared" si="51"/>
        <v>541.69999999999993</v>
      </c>
    </row>
    <row r="180" spans="1:10" ht="11.25" customHeight="1" x14ac:dyDescent="0.2">
      <c r="A180" s="19" t="s">
        <v>30</v>
      </c>
      <c r="B180" s="76">
        <v>650</v>
      </c>
      <c r="C180" s="20">
        <v>4</v>
      </c>
      <c r="D180" s="20">
        <v>10</v>
      </c>
      <c r="E180" s="21" t="s">
        <v>116</v>
      </c>
      <c r="F180" s="22"/>
      <c r="G180" s="85">
        <f t="shared" si="51"/>
        <v>541.70000000000005</v>
      </c>
      <c r="H180" s="85">
        <f t="shared" si="51"/>
        <v>0</v>
      </c>
      <c r="I180" s="85">
        <f t="shared" si="51"/>
        <v>541.69999999999993</v>
      </c>
    </row>
    <row r="181" spans="1:10" ht="26.25" customHeight="1" x14ac:dyDescent="0.2">
      <c r="A181" s="23" t="s">
        <v>75</v>
      </c>
      <c r="B181" s="76">
        <v>650</v>
      </c>
      <c r="C181" s="20">
        <v>4</v>
      </c>
      <c r="D181" s="20">
        <v>10</v>
      </c>
      <c r="E181" s="21" t="s">
        <v>116</v>
      </c>
      <c r="F181" s="22" t="s">
        <v>35</v>
      </c>
      <c r="G181" s="85">
        <f t="shared" si="51"/>
        <v>541.70000000000005</v>
      </c>
      <c r="H181" s="85">
        <f t="shared" si="51"/>
        <v>0</v>
      </c>
      <c r="I181" s="85">
        <f t="shared" si="51"/>
        <v>541.69999999999993</v>
      </c>
    </row>
    <row r="182" spans="1:10" ht="26.25" customHeight="1" x14ac:dyDescent="0.2">
      <c r="A182" s="23" t="s">
        <v>36</v>
      </c>
      <c r="B182" s="76">
        <v>650</v>
      </c>
      <c r="C182" s="20">
        <v>4</v>
      </c>
      <c r="D182" s="20">
        <v>10</v>
      </c>
      <c r="E182" s="21" t="s">
        <v>116</v>
      </c>
      <c r="F182" s="22" t="s">
        <v>37</v>
      </c>
      <c r="G182" s="85">
        <f t="shared" si="51"/>
        <v>541.70000000000005</v>
      </c>
      <c r="H182" s="85">
        <f t="shared" si="51"/>
        <v>0</v>
      </c>
      <c r="I182" s="85">
        <f t="shared" si="51"/>
        <v>541.69999999999993</v>
      </c>
    </row>
    <row r="183" spans="1:10" ht="26.25" customHeight="1" x14ac:dyDescent="0.2">
      <c r="A183" s="23" t="s">
        <v>27</v>
      </c>
      <c r="B183" s="76">
        <v>650</v>
      </c>
      <c r="C183" s="20">
        <v>4</v>
      </c>
      <c r="D183" s="20">
        <v>10</v>
      </c>
      <c r="E183" s="21" t="s">
        <v>116</v>
      </c>
      <c r="F183" s="22">
        <v>244</v>
      </c>
      <c r="G183" s="85">
        <v>541.70000000000005</v>
      </c>
      <c r="H183" s="86">
        <f>I183-G183</f>
        <v>0</v>
      </c>
      <c r="I183" s="86">
        <f>518.9+22.8</f>
        <v>541.69999999999993</v>
      </c>
    </row>
    <row r="184" spans="1:10" ht="12.75" customHeight="1" x14ac:dyDescent="0.2">
      <c r="A184" s="24" t="s">
        <v>86</v>
      </c>
      <c r="B184" s="75">
        <v>650</v>
      </c>
      <c r="C184" s="15">
        <v>4</v>
      </c>
      <c r="D184" s="15">
        <v>12</v>
      </c>
      <c r="E184" s="16"/>
      <c r="F184" s="17"/>
      <c r="G184" s="18">
        <f>G185</f>
        <v>6.7</v>
      </c>
      <c r="H184" s="18">
        <f t="shared" ref="H184:I188" si="52">H185</f>
        <v>0</v>
      </c>
      <c r="I184" s="18">
        <f t="shared" si="52"/>
        <v>6.7</v>
      </c>
    </row>
    <row r="185" spans="1:10" ht="37.5" customHeight="1" x14ac:dyDescent="0.2">
      <c r="A185" s="19" t="s">
        <v>195</v>
      </c>
      <c r="B185" s="76">
        <v>650</v>
      </c>
      <c r="C185" s="20">
        <v>4</v>
      </c>
      <c r="D185" s="20">
        <v>12</v>
      </c>
      <c r="E185" s="21" t="s">
        <v>92</v>
      </c>
      <c r="F185" s="22"/>
      <c r="G185" s="85">
        <f>G186</f>
        <v>6.7</v>
      </c>
      <c r="H185" s="85">
        <f t="shared" si="52"/>
        <v>0</v>
      </c>
      <c r="I185" s="85">
        <f t="shared" si="52"/>
        <v>6.7</v>
      </c>
    </row>
    <row r="186" spans="1:10" ht="38.25" customHeight="1" x14ac:dyDescent="0.2">
      <c r="A186" s="19" t="s">
        <v>187</v>
      </c>
      <c r="B186" s="76">
        <v>650</v>
      </c>
      <c r="C186" s="20">
        <v>4</v>
      </c>
      <c r="D186" s="20">
        <v>12</v>
      </c>
      <c r="E186" s="21" t="s">
        <v>117</v>
      </c>
      <c r="F186" s="22"/>
      <c r="G186" s="85">
        <f>G187</f>
        <v>6.7</v>
      </c>
      <c r="H186" s="85">
        <f t="shared" si="52"/>
        <v>0</v>
      </c>
      <c r="I186" s="85">
        <f t="shared" si="52"/>
        <v>6.7</v>
      </c>
    </row>
    <row r="187" spans="1:10" ht="54" customHeight="1" x14ac:dyDescent="0.2">
      <c r="A187" s="23" t="s">
        <v>85</v>
      </c>
      <c r="B187" s="76">
        <v>650</v>
      </c>
      <c r="C187" s="20">
        <v>4</v>
      </c>
      <c r="D187" s="20">
        <v>12</v>
      </c>
      <c r="E187" s="26">
        <v>7700189020</v>
      </c>
      <c r="F187" s="22"/>
      <c r="G187" s="86">
        <f>G188</f>
        <v>6.7</v>
      </c>
      <c r="H187" s="86">
        <f t="shared" si="52"/>
        <v>0</v>
      </c>
      <c r="I187" s="86">
        <f t="shared" si="52"/>
        <v>6.7</v>
      </c>
    </row>
    <row r="188" spans="1:10" ht="12" customHeight="1" x14ac:dyDescent="0.2">
      <c r="A188" s="23" t="s">
        <v>50</v>
      </c>
      <c r="B188" s="76">
        <v>650</v>
      </c>
      <c r="C188" s="20">
        <v>4</v>
      </c>
      <c r="D188" s="20">
        <v>12</v>
      </c>
      <c r="E188" s="26">
        <v>7700189020</v>
      </c>
      <c r="F188" s="22">
        <v>500</v>
      </c>
      <c r="G188" s="85">
        <f>G189</f>
        <v>6.7</v>
      </c>
      <c r="H188" s="85">
        <f t="shared" si="52"/>
        <v>0</v>
      </c>
      <c r="I188" s="85">
        <f t="shared" si="52"/>
        <v>6.7</v>
      </c>
    </row>
    <row r="189" spans="1:10" ht="16.5" customHeight="1" x14ac:dyDescent="0.2">
      <c r="A189" s="23" t="s">
        <v>33</v>
      </c>
      <c r="B189" s="76">
        <v>650</v>
      </c>
      <c r="C189" s="20">
        <v>4</v>
      </c>
      <c r="D189" s="20">
        <v>12</v>
      </c>
      <c r="E189" s="26">
        <v>7700189020</v>
      </c>
      <c r="F189" s="22">
        <v>540</v>
      </c>
      <c r="G189" s="85">
        <v>6.7</v>
      </c>
      <c r="H189" s="86">
        <v>0</v>
      </c>
      <c r="I189" s="86">
        <f>G189</f>
        <v>6.7</v>
      </c>
    </row>
    <row r="190" spans="1:10" s="74" customFormat="1" ht="13.5" customHeight="1" x14ac:dyDescent="0.2">
      <c r="A190" s="67" t="s">
        <v>16</v>
      </c>
      <c r="B190" s="68">
        <v>650</v>
      </c>
      <c r="C190" s="69">
        <v>5</v>
      </c>
      <c r="D190" s="69">
        <v>0</v>
      </c>
      <c r="E190" s="70" t="s">
        <v>34</v>
      </c>
      <c r="F190" s="71" t="s">
        <v>34</v>
      </c>
      <c r="G190" s="93">
        <f>G191+G199+G220+G227</f>
        <v>6941.1</v>
      </c>
      <c r="H190" s="93">
        <f t="shared" ref="H190:I190" si="53">H191+H199+H220+H227</f>
        <v>0</v>
      </c>
      <c r="I190" s="93">
        <f t="shared" si="53"/>
        <v>6941.1</v>
      </c>
      <c r="J190" s="73"/>
    </row>
    <row r="191" spans="1:10" x14ac:dyDescent="0.2">
      <c r="A191" s="14" t="s">
        <v>31</v>
      </c>
      <c r="B191" s="75">
        <v>650</v>
      </c>
      <c r="C191" s="15">
        <v>5</v>
      </c>
      <c r="D191" s="15">
        <v>1</v>
      </c>
      <c r="E191" s="16" t="s">
        <v>34</v>
      </c>
      <c r="F191" s="17" t="s">
        <v>34</v>
      </c>
      <c r="G191" s="18">
        <f t="shared" ref="G191:I197" si="54">G192</f>
        <v>229.7</v>
      </c>
      <c r="H191" s="18">
        <f t="shared" si="54"/>
        <v>0</v>
      </c>
      <c r="I191" s="18">
        <f t="shared" si="54"/>
        <v>229.7</v>
      </c>
    </row>
    <row r="192" spans="1:10" ht="51" customHeight="1" x14ac:dyDescent="0.2">
      <c r="A192" s="19" t="s">
        <v>196</v>
      </c>
      <c r="B192" s="76">
        <v>650</v>
      </c>
      <c r="C192" s="20">
        <v>5</v>
      </c>
      <c r="D192" s="20">
        <v>1</v>
      </c>
      <c r="E192" s="21" t="s">
        <v>118</v>
      </c>
      <c r="F192" s="22" t="s">
        <v>34</v>
      </c>
      <c r="G192" s="85">
        <f t="shared" si="54"/>
        <v>229.7</v>
      </c>
      <c r="H192" s="85">
        <f t="shared" si="54"/>
        <v>0</v>
      </c>
      <c r="I192" s="85">
        <f t="shared" si="54"/>
        <v>229.7</v>
      </c>
    </row>
    <row r="193" spans="1:12" ht="26.25" customHeight="1" x14ac:dyDescent="0.2">
      <c r="A193" s="19" t="s">
        <v>119</v>
      </c>
      <c r="B193" s="76">
        <v>650</v>
      </c>
      <c r="C193" s="20">
        <v>5</v>
      </c>
      <c r="D193" s="20">
        <v>1</v>
      </c>
      <c r="E193" s="21" t="s">
        <v>120</v>
      </c>
      <c r="F193" s="22" t="s">
        <v>34</v>
      </c>
      <c r="G193" s="85">
        <f t="shared" si="54"/>
        <v>229.7</v>
      </c>
      <c r="H193" s="85">
        <f t="shared" si="54"/>
        <v>0</v>
      </c>
      <c r="I193" s="85">
        <f t="shared" si="54"/>
        <v>229.7</v>
      </c>
    </row>
    <row r="194" spans="1:12" ht="25.5" x14ac:dyDescent="0.2">
      <c r="A194" s="19" t="s">
        <v>60</v>
      </c>
      <c r="B194" s="76">
        <v>650</v>
      </c>
      <c r="C194" s="20">
        <v>5</v>
      </c>
      <c r="D194" s="20">
        <v>1</v>
      </c>
      <c r="E194" s="21" t="s">
        <v>121</v>
      </c>
      <c r="F194" s="22"/>
      <c r="G194" s="85">
        <f t="shared" si="54"/>
        <v>229.7</v>
      </c>
      <c r="H194" s="85">
        <f t="shared" si="54"/>
        <v>0</v>
      </c>
      <c r="I194" s="85">
        <f t="shared" si="54"/>
        <v>229.7</v>
      </c>
    </row>
    <row r="195" spans="1:12" ht="22.5" customHeight="1" x14ac:dyDescent="0.2">
      <c r="A195" s="19" t="s">
        <v>55</v>
      </c>
      <c r="B195" s="76">
        <v>650</v>
      </c>
      <c r="C195" s="20">
        <v>5</v>
      </c>
      <c r="D195" s="20">
        <v>1</v>
      </c>
      <c r="E195" s="21" t="s">
        <v>143</v>
      </c>
      <c r="F195" s="22"/>
      <c r="G195" s="85">
        <f t="shared" si="54"/>
        <v>229.7</v>
      </c>
      <c r="H195" s="85">
        <f t="shared" si="54"/>
        <v>0</v>
      </c>
      <c r="I195" s="85">
        <f t="shared" si="54"/>
        <v>229.7</v>
      </c>
    </row>
    <row r="196" spans="1:12" ht="22.5" customHeight="1" x14ac:dyDescent="0.2">
      <c r="A196" s="23" t="s">
        <v>75</v>
      </c>
      <c r="B196" s="76">
        <v>650</v>
      </c>
      <c r="C196" s="20">
        <v>5</v>
      </c>
      <c r="D196" s="20">
        <v>1</v>
      </c>
      <c r="E196" s="21" t="s">
        <v>143</v>
      </c>
      <c r="F196" s="22" t="s">
        <v>35</v>
      </c>
      <c r="G196" s="85">
        <f t="shared" si="54"/>
        <v>229.7</v>
      </c>
      <c r="H196" s="85">
        <f t="shared" si="54"/>
        <v>0</v>
      </c>
      <c r="I196" s="85">
        <f t="shared" si="54"/>
        <v>229.7</v>
      </c>
    </row>
    <row r="197" spans="1:12" ht="22.5" customHeight="1" x14ac:dyDescent="0.2">
      <c r="A197" s="23" t="s">
        <v>36</v>
      </c>
      <c r="B197" s="76">
        <v>650</v>
      </c>
      <c r="C197" s="20">
        <v>5</v>
      </c>
      <c r="D197" s="20">
        <v>1</v>
      </c>
      <c r="E197" s="21" t="s">
        <v>143</v>
      </c>
      <c r="F197" s="22" t="s">
        <v>37</v>
      </c>
      <c r="G197" s="85">
        <f t="shared" si="54"/>
        <v>229.7</v>
      </c>
      <c r="H197" s="85">
        <f t="shared" si="54"/>
        <v>0</v>
      </c>
      <c r="I197" s="85">
        <f t="shared" si="54"/>
        <v>229.7</v>
      </c>
    </row>
    <row r="198" spans="1:12" ht="25.5" x14ac:dyDescent="0.2">
      <c r="A198" s="23" t="s">
        <v>27</v>
      </c>
      <c r="B198" s="76">
        <v>650</v>
      </c>
      <c r="C198" s="20">
        <v>5</v>
      </c>
      <c r="D198" s="20">
        <v>1</v>
      </c>
      <c r="E198" s="21" t="s">
        <v>143</v>
      </c>
      <c r="F198" s="22">
        <v>244</v>
      </c>
      <c r="G198" s="86">
        <v>229.7</v>
      </c>
      <c r="H198" s="86">
        <f>I198-G198</f>
        <v>0</v>
      </c>
      <c r="I198" s="86">
        <v>229.7</v>
      </c>
    </row>
    <row r="199" spans="1:12" x14ac:dyDescent="0.2">
      <c r="A199" s="14" t="s">
        <v>21</v>
      </c>
      <c r="B199" s="75">
        <v>650</v>
      </c>
      <c r="C199" s="15">
        <v>5</v>
      </c>
      <c r="D199" s="15">
        <v>2</v>
      </c>
      <c r="E199" s="16" t="s">
        <v>34</v>
      </c>
      <c r="F199" s="17" t="s">
        <v>34</v>
      </c>
      <c r="G199" s="18">
        <f>G200</f>
        <v>5670.6</v>
      </c>
      <c r="H199" s="18">
        <f t="shared" ref="H199:I199" si="55">H200</f>
        <v>0</v>
      </c>
      <c r="I199" s="18">
        <f t="shared" si="55"/>
        <v>5670.6</v>
      </c>
    </row>
    <row r="200" spans="1:12" ht="51.75" customHeight="1" x14ac:dyDescent="0.2">
      <c r="A200" s="19" t="s">
        <v>196</v>
      </c>
      <c r="B200" s="76">
        <v>650</v>
      </c>
      <c r="C200" s="20">
        <v>5</v>
      </c>
      <c r="D200" s="20">
        <v>2</v>
      </c>
      <c r="E200" s="21" t="s">
        <v>118</v>
      </c>
      <c r="F200" s="22" t="s">
        <v>34</v>
      </c>
      <c r="G200" s="85">
        <f>G201+G214</f>
        <v>5670.6</v>
      </c>
      <c r="H200" s="85">
        <f t="shared" ref="H200:I200" si="56">H201+H214</f>
        <v>0</v>
      </c>
      <c r="I200" s="85">
        <f t="shared" si="56"/>
        <v>5670.6</v>
      </c>
    </row>
    <row r="201" spans="1:12" ht="27.75" customHeight="1" x14ac:dyDescent="0.2">
      <c r="A201" s="19" t="s">
        <v>48</v>
      </c>
      <c r="B201" s="76">
        <v>650</v>
      </c>
      <c r="C201" s="20">
        <v>5</v>
      </c>
      <c r="D201" s="20">
        <v>2</v>
      </c>
      <c r="E201" s="21" t="s">
        <v>122</v>
      </c>
      <c r="F201" s="22" t="s">
        <v>34</v>
      </c>
      <c r="G201" s="85">
        <f>G202</f>
        <v>5547.6</v>
      </c>
      <c r="H201" s="85">
        <f t="shared" ref="H201:I201" si="57">H202</f>
        <v>0</v>
      </c>
      <c r="I201" s="85">
        <f t="shared" si="57"/>
        <v>5547.6</v>
      </c>
    </row>
    <row r="202" spans="1:12" ht="30.75" customHeight="1" x14ac:dyDescent="0.2">
      <c r="A202" s="19" t="s">
        <v>124</v>
      </c>
      <c r="B202" s="76">
        <v>650</v>
      </c>
      <c r="C202" s="20">
        <v>5</v>
      </c>
      <c r="D202" s="20">
        <v>2</v>
      </c>
      <c r="E202" s="21" t="s">
        <v>123</v>
      </c>
      <c r="F202" s="22" t="s">
        <v>34</v>
      </c>
      <c r="G202" s="85">
        <f>G203+G207+G210</f>
        <v>5547.6</v>
      </c>
      <c r="H202" s="85">
        <f t="shared" ref="H202:I202" si="58">H203+H207+H210</f>
        <v>0</v>
      </c>
      <c r="I202" s="85">
        <f t="shared" si="58"/>
        <v>5547.6</v>
      </c>
      <c r="L202" s="38"/>
    </row>
    <row r="203" spans="1:12" ht="72.75" customHeight="1" x14ac:dyDescent="0.2">
      <c r="A203" s="19" t="s">
        <v>125</v>
      </c>
      <c r="B203" s="76">
        <v>650</v>
      </c>
      <c r="C203" s="20">
        <v>5</v>
      </c>
      <c r="D203" s="20">
        <v>2</v>
      </c>
      <c r="E203" s="21" t="s">
        <v>159</v>
      </c>
      <c r="F203" s="22"/>
      <c r="G203" s="86">
        <f>G204</f>
        <v>4974.6000000000004</v>
      </c>
      <c r="H203" s="86">
        <f t="shared" ref="H203:I205" si="59">H204</f>
        <v>0</v>
      </c>
      <c r="I203" s="86">
        <f t="shared" si="59"/>
        <v>4974.6000000000004</v>
      </c>
    </row>
    <row r="204" spans="1:12" ht="30" customHeight="1" x14ac:dyDescent="0.2">
      <c r="A204" s="23" t="s">
        <v>75</v>
      </c>
      <c r="B204" s="76">
        <v>650</v>
      </c>
      <c r="C204" s="20">
        <v>5</v>
      </c>
      <c r="D204" s="20">
        <v>2</v>
      </c>
      <c r="E204" s="21" t="s">
        <v>159</v>
      </c>
      <c r="F204" s="22" t="s">
        <v>35</v>
      </c>
      <c r="G204" s="86">
        <f>G205</f>
        <v>4974.6000000000004</v>
      </c>
      <c r="H204" s="86">
        <f t="shared" si="59"/>
        <v>0</v>
      </c>
      <c r="I204" s="86">
        <f t="shared" si="59"/>
        <v>4974.6000000000004</v>
      </c>
    </row>
    <row r="205" spans="1:12" ht="32.25" customHeight="1" x14ac:dyDescent="0.2">
      <c r="A205" s="23" t="s">
        <v>36</v>
      </c>
      <c r="B205" s="76">
        <v>650</v>
      </c>
      <c r="C205" s="20">
        <v>5</v>
      </c>
      <c r="D205" s="20">
        <v>2</v>
      </c>
      <c r="E205" s="21" t="s">
        <v>159</v>
      </c>
      <c r="F205" s="22" t="s">
        <v>37</v>
      </c>
      <c r="G205" s="86">
        <f>G206</f>
        <v>4974.6000000000004</v>
      </c>
      <c r="H205" s="86">
        <f t="shared" si="59"/>
        <v>0</v>
      </c>
      <c r="I205" s="86">
        <f t="shared" si="59"/>
        <v>4974.6000000000004</v>
      </c>
    </row>
    <row r="206" spans="1:12" ht="29.25" customHeight="1" x14ac:dyDescent="0.2">
      <c r="A206" s="23" t="s">
        <v>32</v>
      </c>
      <c r="B206" s="76">
        <v>650</v>
      </c>
      <c r="C206" s="20">
        <v>5</v>
      </c>
      <c r="D206" s="20">
        <v>2</v>
      </c>
      <c r="E206" s="21" t="s">
        <v>159</v>
      </c>
      <c r="F206" s="22">
        <v>243</v>
      </c>
      <c r="G206" s="86">
        <v>4974.6000000000004</v>
      </c>
      <c r="H206" s="86">
        <f>I206-G206</f>
        <v>0</v>
      </c>
      <c r="I206" s="86">
        <v>4974.6000000000004</v>
      </c>
    </row>
    <row r="207" spans="1:12" ht="30" customHeight="1" x14ac:dyDescent="0.2">
      <c r="A207" s="23" t="s">
        <v>75</v>
      </c>
      <c r="B207" s="76">
        <v>650</v>
      </c>
      <c r="C207" s="20">
        <v>5</v>
      </c>
      <c r="D207" s="20">
        <v>2</v>
      </c>
      <c r="E207" s="21" t="s">
        <v>171</v>
      </c>
      <c r="F207" s="22">
        <v>200</v>
      </c>
      <c r="G207" s="86">
        <f>G208</f>
        <v>20.3</v>
      </c>
      <c r="H207" s="86">
        <f t="shared" ref="H207:I208" si="60">H208</f>
        <v>0</v>
      </c>
      <c r="I207" s="86">
        <f t="shared" si="60"/>
        <v>20.3</v>
      </c>
    </row>
    <row r="208" spans="1:12" ht="30" customHeight="1" x14ac:dyDescent="0.2">
      <c r="A208" s="23" t="s">
        <v>36</v>
      </c>
      <c r="B208" s="76">
        <v>650</v>
      </c>
      <c r="C208" s="20">
        <v>5</v>
      </c>
      <c r="D208" s="20">
        <v>2</v>
      </c>
      <c r="E208" s="21" t="s">
        <v>171</v>
      </c>
      <c r="F208" s="22">
        <v>240</v>
      </c>
      <c r="G208" s="86">
        <f>G209</f>
        <v>20.3</v>
      </c>
      <c r="H208" s="86">
        <f t="shared" si="60"/>
        <v>0</v>
      </c>
      <c r="I208" s="86">
        <f t="shared" si="60"/>
        <v>20.3</v>
      </c>
    </row>
    <row r="209" spans="1:9" ht="30" customHeight="1" x14ac:dyDescent="0.2">
      <c r="A209" s="23" t="s">
        <v>32</v>
      </c>
      <c r="B209" s="76">
        <v>650</v>
      </c>
      <c r="C209" s="20">
        <v>5</v>
      </c>
      <c r="D209" s="20">
        <v>2</v>
      </c>
      <c r="E209" s="21" t="s">
        <v>171</v>
      </c>
      <c r="F209" s="22">
        <v>243</v>
      </c>
      <c r="G209" s="86">
        <v>20.3</v>
      </c>
      <c r="H209" s="86">
        <f>I209-G209</f>
        <v>0</v>
      </c>
      <c r="I209" s="86">
        <v>20.3</v>
      </c>
    </row>
    <row r="210" spans="1:9" ht="71.25" customHeight="1" x14ac:dyDescent="0.2">
      <c r="A210" s="23" t="s">
        <v>228</v>
      </c>
      <c r="B210" s="76">
        <v>650</v>
      </c>
      <c r="C210" s="20">
        <v>5</v>
      </c>
      <c r="D210" s="20">
        <v>2</v>
      </c>
      <c r="E210" s="21" t="s">
        <v>160</v>
      </c>
      <c r="F210" s="22"/>
      <c r="G210" s="86">
        <f>G211</f>
        <v>552.70000000000005</v>
      </c>
      <c r="H210" s="86">
        <f t="shared" ref="H210:I210" si="61">H211</f>
        <v>0</v>
      </c>
      <c r="I210" s="86">
        <f t="shared" si="61"/>
        <v>552.70000000000005</v>
      </c>
    </row>
    <row r="211" spans="1:9" ht="30" customHeight="1" x14ac:dyDescent="0.2">
      <c r="A211" s="23" t="s">
        <v>75</v>
      </c>
      <c r="B211" s="76">
        <v>650</v>
      </c>
      <c r="C211" s="20">
        <v>5</v>
      </c>
      <c r="D211" s="20">
        <v>2</v>
      </c>
      <c r="E211" s="21" t="s">
        <v>160</v>
      </c>
      <c r="F211" s="22">
        <v>200</v>
      </c>
      <c r="G211" s="86">
        <f>G212</f>
        <v>552.70000000000005</v>
      </c>
      <c r="H211" s="86">
        <f>H212</f>
        <v>0</v>
      </c>
      <c r="I211" s="86">
        <f>I212</f>
        <v>552.70000000000005</v>
      </c>
    </row>
    <row r="212" spans="1:9" ht="30" customHeight="1" x14ac:dyDescent="0.2">
      <c r="A212" s="23" t="s">
        <v>36</v>
      </c>
      <c r="B212" s="76">
        <v>650</v>
      </c>
      <c r="C212" s="20">
        <v>5</v>
      </c>
      <c r="D212" s="20">
        <v>2</v>
      </c>
      <c r="E212" s="21" t="s">
        <v>160</v>
      </c>
      <c r="F212" s="22">
        <v>240</v>
      </c>
      <c r="G212" s="86">
        <f>G213</f>
        <v>552.70000000000005</v>
      </c>
      <c r="H212" s="86">
        <f>H213</f>
        <v>0</v>
      </c>
      <c r="I212" s="86">
        <f>I213</f>
        <v>552.70000000000005</v>
      </c>
    </row>
    <row r="213" spans="1:9" ht="30" customHeight="1" x14ac:dyDescent="0.2">
      <c r="A213" s="23" t="s">
        <v>32</v>
      </c>
      <c r="B213" s="76">
        <v>650</v>
      </c>
      <c r="C213" s="20">
        <v>5</v>
      </c>
      <c r="D213" s="20">
        <v>2</v>
      </c>
      <c r="E213" s="21" t="s">
        <v>160</v>
      </c>
      <c r="F213" s="22">
        <v>243</v>
      </c>
      <c r="G213" s="86">
        <v>552.70000000000005</v>
      </c>
      <c r="H213" s="86">
        <f>I213-G213</f>
        <v>0</v>
      </c>
      <c r="I213" s="86">
        <v>552.70000000000005</v>
      </c>
    </row>
    <row r="214" spans="1:9" ht="30" customHeight="1" x14ac:dyDescent="0.2">
      <c r="A214" s="23" t="s">
        <v>207</v>
      </c>
      <c r="B214" s="76">
        <v>650</v>
      </c>
      <c r="C214" s="20">
        <v>5</v>
      </c>
      <c r="D214" s="20">
        <v>2</v>
      </c>
      <c r="E214" s="21" t="s">
        <v>206</v>
      </c>
      <c r="F214" s="22"/>
      <c r="G214" s="86">
        <f t="shared" ref="G214:I218" si="62">G215</f>
        <v>123</v>
      </c>
      <c r="H214" s="86">
        <f t="shared" si="62"/>
        <v>0</v>
      </c>
      <c r="I214" s="86">
        <f t="shared" si="62"/>
        <v>123</v>
      </c>
    </row>
    <row r="215" spans="1:9" ht="30" customHeight="1" x14ac:dyDescent="0.2">
      <c r="A215" s="23" t="s">
        <v>208</v>
      </c>
      <c r="B215" s="76">
        <v>650</v>
      </c>
      <c r="C215" s="20">
        <v>5</v>
      </c>
      <c r="D215" s="20">
        <v>2</v>
      </c>
      <c r="E215" s="21" t="s">
        <v>205</v>
      </c>
      <c r="F215" s="22"/>
      <c r="G215" s="86">
        <f t="shared" si="62"/>
        <v>123</v>
      </c>
      <c r="H215" s="86">
        <f t="shared" si="62"/>
        <v>0</v>
      </c>
      <c r="I215" s="86">
        <f t="shared" si="62"/>
        <v>123</v>
      </c>
    </row>
    <row r="216" spans="1:9" ht="30" customHeight="1" x14ac:dyDescent="0.2">
      <c r="A216" s="23" t="s">
        <v>55</v>
      </c>
      <c r="B216" s="76">
        <v>650</v>
      </c>
      <c r="C216" s="20">
        <v>5</v>
      </c>
      <c r="D216" s="20">
        <v>2</v>
      </c>
      <c r="E216" s="21" t="s">
        <v>204</v>
      </c>
      <c r="F216" s="22"/>
      <c r="G216" s="86">
        <f t="shared" si="62"/>
        <v>123</v>
      </c>
      <c r="H216" s="86">
        <f t="shared" si="62"/>
        <v>0</v>
      </c>
      <c r="I216" s="86">
        <f t="shared" si="62"/>
        <v>123</v>
      </c>
    </row>
    <row r="217" spans="1:9" ht="30" customHeight="1" x14ac:dyDescent="0.2">
      <c r="A217" s="23" t="s">
        <v>75</v>
      </c>
      <c r="B217" s="76">
        <v>650</v>
      </c>
      <c r="C217" s="20">
        <v>5</v>
      </c>
      <c r="D217" s="20">
        <v>2</v>
      </c>
      <c r="E217" s="21" t="s">
        <v>204</v>
      </c>
      <c r="F217" s="22">
        <v>200</v>
      </c>
      <c r="G217" s="86">
        <f t="shared" si="62"/>
        <v>123</v>
      </c>
      <c r="H217" s="86">
        <f t="shared" si="62"/>
        <v>0</v>
      </c>
      <c r="I217" s="86">
        <f t="shared" si="62"/>
        <v>123</v>
      </c>
    </row>
    <row r="218" spans="1:9" ht="30" customHeight="1" x14ac:dyDescent="0.2">
      <c r="A218" s="23" t="s">
        <v>36</v>
      </c>
      <c r="B218" s="76">
        <v>650</v>
      </c>
      <c r="C218" s="20">
        <v>5</v>
      </c>
      <c r="D218" s="20">
        <v>2</v>
      </c>
      <c r="E218" s="21" t="s">
        <v>204</v>
      </c>
      <c r="F218" s="22">
        <v>240</v>
      </c>
      <c r="G218" s="86">
        <f t="shared" si="62"/>
        <v>123</v>
      </c>
      <c r="H218" s="86">
        <f t="shared" si="62"/>
        <v>0</v>
      </c>
      <c r="I218" s="86">
        <f t="shared" si="62"/>
        <v>123</v>
      </c>
    </row>
    <row r="219" spans="1:9" ht="30" customHeight="1" x14ac:dyDescent="0.2">
      <c r="A219" s="23" t="s">
        <v>27</v>
      </c>
      <c r="B219" s="76">
        <v>650</v>
      </c>
      <c r="C219" s="20">
        <v>5</v>
      </c>
      <c r="D219" s="20">
        <v>2</v>
      </c>
      <c r="E219" s="21" t="s">
        <v>204</v>
      </c>
      <c r="F219" s="22">
        <v>244</v>
      </c>
      <c r="G219" s="86">
        <v>123</v>
      </c>
      <c r="H219" s="86">
        <f>I219-G219</f>
        <v>0</v>
      </c>
      <c r="I219" s="86">
        <v>123</v>
      </c>
    </row>
    <row r="220" spans="1:9" ht="16.5" customHeight="1" x14ac:dyDescent="0.2">
      <c r="A220" s="14" t="s">
        <v>17</v>
      </c>
      <c r="B220" s="75">
        <v>650</v>
      </c>
      <c r="C220" s="15">
        <v>5</v>
      </c>
      <c r="D220" s="15">
        <v>3</v>
      </c>
      <c r="E220" s="16" t="s">
        <v>34</v>
      </c>
      <c r="F220" s="17" t="s">
        <v>34</v>
      </c>
      <c r="G220" s="18">
        <f t="shared" ref="G220:I225" si="63">G221</f>
        <v>540.79999999999995</v>
      </c>
      <c r="H220" s="18">
        <f t="shared" si="63"/>
        <v>0</v>
      </c>
      <c r="I220" s="18">
        <f t="shared" si="63"/>
        <v>540.79999999999995</v>
      </c>
    </row>
    <row r="221" spans="1:9" ht="22.5" customHeight="1" x14ac:dyDescent="0.2">
      <c r="A221" s="19" t="s">
        <v>197</v>
      </c>
      <c r="B221" s="76">
        <v>650</v>
      </c>
      <c r="C221" s="20">
        <v>5</v>
      </c>
      <c r="D221" s="20">
        <v>3</v>
      </c>
      <c r="E221" s="21" t="s">
        <v>126</v>
      </c>
      <c r="F221" s="22" t="s">
        <v>34</v>
      </c>
      <c r="G221" s="85">
        <f t="shared" si="63"/>
        <v>540.79999999999995</v>
      </c>
      <c r="H221" s="85">
        <f t="shared" si="63"/>
        <v>0</v>
      </c>
      <c r="I221" s="85">
        <f t="shared" si="63"/>
        <v>540.79999999999995</v>
      </c>
    </row>
    <row r="222" spans="1:9" ht="38.25" x14ac:dyDescent="0.2">
      <c r="A222" s="23" t="s">
        <v>77</v>
      </c>
      <c r="B222" s="76">
        <v>650</v>
      </c>
      <c r="C222" s="20">
        <v>5</v>
      </c>
      <c r="D222" s="20">
        <v>3</v>
      </c>
      <c r="E222" s="21" t="s">
        <v>127</v>
      </c>
      <c r="F222" s="22"/>
      <c r="G222" s="85">
        <f t="shared" si="63"/>
        <v>540.79999999999995</v>
      </c>
      <c r="H222" s="85">
        <f t="shared" si="63"/>
        <v>0</v>
      </c>
      <c r="I222" s="85">
        <f t="shared" si="63"/>
        <v>540.79999999999995</v>
      </c>
    </row>
    <row r="223" spans="1:9" ht="25.5" x14ac:dyDescent="0.2">
      <c r="A223" s="23" t="s">
        <v>55</v>
      </c>
      <c r="B223" s="76">
        <v>650</v>
      </c>
      <c r="C223" s="20">
        <v>5</v>
      </c>
      <c r="D223" s="20">
        <v>3</v>
      </c>
      <c r="E223" s="21" t="s">
        <v>235</v>
      </c>
      <c r="F223" s="22"/>
      <c r="G223" s="85">
        <f t="shared" si="63"/>
        <v>540.79999999999995</v>
      </c>
      <c r="H223" s="85">
        <f t="shared" si="63"/>
        <v>0</v>
      </c>
      <c r="I223" s="85">
        <f t="shared" si="63"/>
        <v>540.79999999999995</v>
      </c>
    </row>
    <row r="224" spans="1:9" ht="29.25" customHeight="1" x14ac:dyDescent="0.2">
      <c r="A224" s="23" t="s">
        <v>75</v>
      </c>
      <c r="B224" s="76">
        <v>650</v>
      </c>
      <c r="C224" s="20">
        <v>5</v>
      </c>
      <c r="D224" s="20">
        <v>3</v>
      </c>
      <c r="E224" s="21" t="s">
        <v>235</v>
      </c>
      <c r="F224" s="22" t="s">
        <v>35</v>
      </c>
      <c r="G224" s="85">
        <f t="shared" si="63"/>
        <v>540.79999999999995</v>
      </c>
      <c r="H224" s="85">
        <f t="shared" si="63"/>
        <v>0</v>
      </c>
      <c r="I224" s="85">
        <f t="shared" si="63"/>
        <v>540.79999999999995</v>
      </c>
    </row>
    <row r="225" spans="1:11" ht="26.25" customHeight="1" x14ac:dyDescent="0.2">
      <c r="A225" s="23" t="s">
        <v>36</v>
      </c>
      <c r="B225" s="76">
        <v>650</v>
      </c>
      <c r="C225" s="20">
        <v>5</v>
      </c>
      <c r="D225" s="20">
        <v>3</v>
      </c>
      <c r="E225" s="21" t="s">
        <v>235</v>
      </c>
      <c r="F225" s="22" t="s">
        <v>37</v>
      </c>
      <c r="G225" s="85">
        <f t="shared" si="63"/>
        <v>540.79999999999995</v>
      </c>
      <c r="H225" s="85">
        <f t="shared" si="63"/>
        <v>0</v>
      </c>
      <c r="I225" s="85">
        <f t="shared" si="63"/>
        <v>540.79999999999995</v>
      </c>
    </row>
    <row r="226" spans="1:11" ht="27.75" customHeight="1" x14ac:dyDescent="0.2">
      <c r="A226" s="23" t="s">
        <v>27</v>
      </c>
      <c r="B226" s="76">
        <v>650</v>
      </c>
      <c r="C226" s="20">
        <v>5</v>
      </c>
      <c r="D226" s="20">
        <v>3</v>
      </c>
      <c r="E226" s="21" t="s">
        <v>235</v>
      </c>
      <c r="F226" s="22">
        <v>244</v>
      </c>
      <c r="G226" s="85">
        <v>540.79999999999995</v>
      </c>
      <c r="H226" s="86">
        <f>I226-G226</f>
        <v>0</v>
      </c>
      <c r="I226" s="86">
        <v>540.79999999999995</v>
      </c>
    </row>
    <row r="227" spans="1:11" ht="27.75" customHeight="1" x14ac:dyDescent="0.2">
      <c r="A227" s="24" t="s">
        <v>231</v>
      </c>
      <c r="B227" s="75">
        <v>650</v>
      </c>
      <c r="C227" s="15">
        <v>5</v>
      </c>
      <c r="D227" s="15">
        <v>5</v>
      </c>
      <c r="E227" s="16"/>
      <c r="F227" s="17"/>
      <c r="G227" s="18">
        <f t="shared" ref="G227:G232" si="64">G228</f>
        <v>500</v>
      </c>
      <c r="H227" s="18">
        <f t="shared" ref="H227:I232" si="65">H228</f>
        <v>0</v>
      </c>
      <c r="I227" s="18">
        <f t="shared" si="65"/>
        <v>500</v>
      </c>
    </row>
    <row r="228" spans="1:11" ht="37.5" customHeight="1" x14ac:dyDescent="0.2">
      <c r="A228" s="23" t="s">
        <v>232</v>
      </c>
      <c r="B228" s="116">
        <v>650</v>
      </c>
      <c r="C228" s="117">
        <v>5</v>
      </c>
      <c r="D228" s="117">
        <v>5</v>
      </c>
      <c r="E228" s="118" t="s">
        <v>102</v>
      </c>
      <c r="F228" s="119"/>
      <c r="G228" s="85">
        <f t="shared" si="64"/>
        <v>500</v>
      </c>
      <c r="H228" s="85">
        <f t="shared" si="65"/>
        <v>0</v>
      </c>
      <c r="I228" s="85">
        <f t="shared" si="65"/>
        <v>500</v>
      </c>
    </row>
    <row r="229" spans="1:11" ht="37.5" customHeight="1" x14ac:dyDescent="0.2">
      <c r="A229" s="23" t="s">
        <v>74</v>
      </c>
      <c r="B229" s="76">
        <v>650</v>
      </c>
      <c r="C229" s="20">
        <v>5</v>
      </c>
      <c r="D229" s="20">
        <v>5</v>
      </c>
      <c r="E229" s="21" t="s">
        <v>103</v>
      </c>
      <c r="F229" s="22"/>
      <c r="G229" s="85">
        <f t="shared" si="64"/>
        <v>500</v>
      </c>
      <c r="H229" s="85">
        <f t="shared" si="65"/>
        <v>0</v>
      </c>
      <c r="I229" s="85">
        <f t="shared" si="65"/>
        <v>500</v>
      </c>
    </row>
    <row r="230" spans="1:11" ht="17.25" customHeight="1" x14ac:dyDescent="0.2">
      <c r="A230" s="7" t="s">
        <v>233</v>
      </c>
      <c r="B230" s="76">
        <v>650</v>
      </c>
      <c r="C230" s="20">
        <v>5</v>
      </c>
      <c r="D230" s="20">
        <v>5</v>
      </c>
      <c r="E230" s="21" t="s">
        <v>234</v>
      </c>
      <c r="F230" s="22"/>
      <c r="G230" s="85">
        <f t="shared" si="64"/>
        <v>500</v>
      </c>
      <c r="H230" s="85">
        <f t="shared" si="65"/>
        <v>0</v>
      </c>
      <c r="I230" s="85">
        <f t="shared" si="65"/>
        <v>500</v>
      </c>
    </row>
    <row r="231" spans="1:11" ht="15.75" customHeight="1" x14ac:dyDescent="0.2">
      <c r="A231" s="23" t="s">
        <v>44</v>
      </c>
      <c r="B231" s="76">
        <v>650</v>
      </c>
      <c r="C231" s="20">
        <v>5</v>
      </c>
      <c r="D231" s="20">
        <v>5</v>
      </c>
      <c r="E231" s="21" t="s">
        <v>234</v>
      </c>
      <c r="F231" s="22">
        <v>800</v>
      </c>
      <c r="G231" s="85">
        <f t="shared" si="64"/>
        <v>500</v>
      </c>
      <c r="H231" s="85">
        <f t="shared" si="65"/>
        <v>0</v>
      </c>
      <c r="I231" s="85">
        <f t="shared" si="65"/>
        <v>500</v>
      </c>
    </row>
    <row r="232" spans="1:11" ht="38.25" customHeight="1" x14ac:dyDescent="0.25">
      <c r="A232" s="138" t="s">
        <v>237</v>
      </c>
      <c r="B232" s="76">
        <v>650</v>
      </c>
      <c r="C232" s="20">
        <v>5</v>
      </c>
      <c r="D232" s="20">
        <v>5</v>
      </c>
      <c r="E232" s="21" t="s">
        <v>234</v>
      </c>
      <c r="F232" s="22">
        <v>810</v>
      </c>
      <c r="G232" s="85">
        <f t="shared" si="64"/>
        <v>500</v>
      </c>
      <c r="H232" s="85">
        <f t="shared" si="65"/>
        <v>0</v>
      </c>
      <c r="I232" s="85">
        <f t="shared" si="65"/>
        <v>500</v>
      </c>
      <c r="K232" s="137"/>
    </row>
    <row r="233" spans="1:11" ht="57" customHeight="1" x14ac:dyDescent="0.2">
      <c r="A233" s="23" t="s">
        <v>238</v>
      </c>
      <c r="B233" s="76">
        <v>650</v>
      </c>
      <c r="C233" s="20">
        <v>5</v>
      </c>
      <c r="D233" s="20">
        <v>5</v>
      </c>
      <c r="E233" s="21" t="s">
        <v>234</v>
      </c>
      <c r="F233" s="22">
        <v>813</v>
      </c>
      <c r="G233" s="85">
        <v>500</v>
      </c>
      <c r="H233" s="86">
        <v>0</v>
      </c>
      <c r="I233" s="86">
        <v>500</v>
      </c>
    </row>
    <row r="234" spans="1:11" s="74" customFormat="1" ht="14.25" customHeight="1" x14ac:dyDescent="0.2">
      <c r="A234" s="80" t="s">
        <v>172</v>
      </c>
      <c r="B234" s="68">
        <v>650</v>
      </c>
      <c r="C234" s="69">
        <v>6</v>
      </c>
      <c r="D234" s="69"/>
      <c r="E234" s="70"/>
      <c r="F234" s="71"/>
      <c r="G234" s="72">
        <f t="shared" ref="G234:I240" si="66">G235</f>
        <v>299.488</v>
      </c>
      <c r="H234" s="72">
        <f t="shared" si="66"/>
        <v>0</v>
      </c>
      <c r="I234" s="72">
        <f t="shared" si="66"/>
        <v>299.488</v>
      </c>
      <c r="J234" s="73"/>
    </row>
    <row r="235" spans="1:11" ht="19.5" customHeight="1" x14ac:dyDescent="0.2">
      <c r="A235" s="24" t="s">
        <v>173</v>
      </c>
      <c r="B235" s="75">
        <v>650</v>
      </c>
      <c r="C235" s="15">
        <v>6</v>
      </c>
      <c r="D235" s="15">
        <v>5</v>
      </c>
      <c r="E235" s="16"/>
      <c r="F235" s="17"/>
      <c r="G235" s="18">
        <f>G236</f>
        <v>299.488</v>
      </c>
      <c r="H235" s="18">
        <f t="shared" si="66"/>
        <v>0</v>
      </c>
      <c r="I235" s="18">
        <f t="shared" si="66"/>
        <v>299.488</v>
      </c>
    </row>
    <row r="236" spans="1:11" ht="37.5" customHeight="1" x14ac:dyDescent="0.2">
      <c r="A236" s="25" t="s">
        <v>191</v>
      </c>
      <c r="B236" s="76">
        <v>650</v>
      </c>
      <c r="C236" s="20">
        <v>6</v>
      </c>
      <c r="D236" s="20">
        <v>5</v>
      </c>
      <c r="E236" s="21" t="s">
        <v>165</v>
      </c>
      <c r="F236" s="22"/>
      <c r="G236" s="85">
        <f>G237</f>
        <v>299.488</v>
      </c>
      <c r="H236" s="85">
        <f t="shared" si="66"/>
        <v>0</v>
      </c>
      <c r="I236" s="85">
        <f t="shared" si="66"/>
        <v>299.488</v>
      </c>
    </row>
    <row r="237" spans="1:11" ht="39" customHeight="1" x14ac:dyDescent="0.2">
      <c r="A237" s="25" t="s">
        <v>211</v>
      </c>
      <c r="B237" s="76" t="s">
        <v>201</v>
      </c>
      <c r="C237" s="20">
        <v>6</v>
      </c>
      <c r="D237" s="20">
        <v>5</v>
      </c>
      <c r="E237" s="21" t="s">
        <v>212</v>
      </c>
      <c r="F237" s="22"/>
      <c r="G237" s="85">
        <f>G238+G242</f>
        <v>299.488</v>
      </c>
      <c r="H237" s="85">
        <f t="shared" ref="H237:I237" si="67">H238+H242</f>
        <v>0</v>
      </c>
      <c r="I237" s="85">
        <f t="shared" si="67"/>
        <v>299.488</v>
      </c>
    </row>
    <row r="238" spans="1:11" ht="51.75" customHeight="1" x14ac:dyDescent="0.2">
      <c r="A238" s="25" t="s">
        <v>210</v>
      </c>
      <c r="B238" s="76">
        <v>650</v>
      </c>
      <c r="C238" s="20">
        <v>6</v>
      </c>
      <c r="D238" s="20">
        <v>5</v>
      </c>
      <c r="E238" s="21" t="s">
        <v>167</v>
      </c>
      <c r="F238" s="22"/>
      <c r="G238" s="85">
        <f>G239</f>
        <v>1.488</v>
      </c>
      <c r="H238" s="85">
        <f t="shared" ref="H238:I238" si="68">H239</f>
        <v>0</v>
      </c>
      <c r="I238" s="85">
        <f t="shared" si="68"/>
        <v>1.488</v>
      </c>
    </row>
    <row r="239" spans="1:11" ht="29.25" customHeight="1" x14ac:dyDescent="0.2">
      <c r="A239" s="23" t="s">
        <v>75</v>
      </c>
      <c r="B239" s="76">
        <v>650</v>
      </c>
      <c r="C239" s="20">
        <v>6</v>
      </c>
      <c r="D239" s="20">
        <v>5</v>
      </c>
      <c r="E239" s="21" t="s">
        <v>167</v>
      </c>
      <c r="F239" s="22">
        <v>200</v>
      </c>
      <c r="G239" s="85">
        <f t="shared" si="66"/>
        <v>1.488</v>
      </c>
      <c r="H239" s="85">
        <f t="shared" si="66"/>
        <v>0</v>
      </c>
      <c r="I239" s="85">
        <f t="shared" si="66"/>
        <v>1.488</v>
      </c>
    </row>
    <row r="240" spans="1:11" ht="24.75" customHeight="1" x14ac:dyDescent="0.2">
      <c r="A240" s="23" t="s">
        <v>36</v>
      </c>
      <c r="B240" s="76">
        <v>650</v>
      </c>
      <c r="C240" s="20">
        <v>6</v>
      </c>
      <c r="D240" s="20">
        <v>5</v>
      </c>
      <c r="E240" s="21" t="s">
        <v>167</v>
      </c>
      <c r="F240" s="22">
        <v>240</v>
      </c>
      <c r="G240" s="85">
        <f t="shared" si="66"/>
        <v>1.488</v>
      </c>
      <c r="H240" s="85">
        <f t="shared" si="66"/>
        <v>0</v>
      </c>
      <c r="I240" s="85">
        <f t="shared" si="66"/>
        <v>1.488</v>
      </c>
    </row>
    <row r="241" spans="1:10" ht="26.25" customHeight="1" x14ac:dyDescent="0.2">
      <c r="A241" s="23" t="s">
        <v>27</v>
      </c>
      <c r="B241" s="76">
        <v>650</v>
      </c>
      <c r="C241" s="20">
        <v>6</v>
      </c>
      <c r="D241" s="20">
        <v>5</v>
      </c>
      <c r="E241" s="21" t="s">
        <v>167</v>
      </c>
      <c r="F241" s="22">
        <v>244</v>
      </c>
      <c r="G241" s="85">
        <v>1.488</v>
      </c>
      <c r="H241" s="86">
        <v>0</v>
      </c>
      <c r="I241" s="86">
        <f>G241</f>
        <v>1.488</v>
      </c>
    </row>
    <row r="242" spans="1:10" ht="26.25" customHeight="1" x14ac:dyDescent="0.2">
      <c r="A242" s="23" t="s">
        <v>55</v>
      </c>
      <c r="B242" s="76">
        <v>650</v>
      </c>
      <c r="C242" s="20">
        <v>6</v>
      </c>
      <c r="D242" s="20">
        <v>5</v>
      </c>
      <c r="E242" s="21" t="s">
        <v>209</v>
      </c>
      <c r="F242" s="22"/>
      <c r="G242" s="85">
        <f>G243</f>
        <v>298</v>
      </c>
      <c r="H242" s="85">
        <f t="shared" ref="H242:I244" si="69">H243</f>
        <v>0</v>
      </c>
      <c r="I242" s="85">
        <f t="shared" si="69"/>
        <v>298</v>
      </c>
    </row>
    <row r="243" spans="1:10" ht="26.25" customHeight="1" x14ac:dyDescent="0.2">
      <c r="A243" s="23" t="s">
        <v>75</v>
      </c>
      <c r="B243" s="76">
        <v>650</v>
      </c>
      <c r="C243" s="20">
        <v>6</v>
      </c>
      <c r="D243" s="20">
        <v>5</v>
      </c>
      <c r="E243" s="21" t="s">
        <v>209</v>
      </c>
      <c r="F243" s="22">
        <v>200</v>
      </c>
      <c r="G243" s="85">
        <f>G244</f>
        <v>298</v>
      </c>
      <c r="H243" s="85">
        <f t="shared" si="69"/>
        <v>0</v>
      </c>
      <c r="I243" s="85">
        <f t="shared" si="69"/>
        <v>298</v>
      </c>
    </row>
    <row r="244" spans="1:10" ht="26.25" customHeight="1" x14ac:dyDescent="0.2">
      <c r="A244" s="23" t="s">
        <v>36</v>
      </c>
      <c r="B244" s="76">
        <v>650</v>
      </c>
      <c r="C244" s="20">
        <v>6</v>
      </c>
      <c r="D244" s="20">
        <v>5</v>
      </c>
      <c r="E244" s="21" t="s">
        <v>209</v>
      </c>
      <c r="F244" s="22">
        <v>240</v>
      </c>
      <c r="G244" s="85">
        <f>G245</f>
        <v>298</v>
      </c>
      <c r="H244" s="85">
        <f t="shared" si="69"/>
        <v>0</v>
      </c>
      <c r="I244" s="85">
        <f t="shared" si="69"/>
        <v>298</v>
      </c>
    </row>
    <row r="245" spans="1:10" ht="26.25" customHeight="1" x14ac:dyDescent="0.2">
      <c r="A245" s="23" t="s">
        <v>27</v>
      </c>
      <c r="B245" s="76">
        <v>650</v>
      </c>
      <c r="C245" s="20">
        <v>6</v>
      </c>
      <c r="D245" s="20">
        <v>5</v>
      </c>
      <c r="E245" s="21" t="s">
        <v>209</v>
      </c>
      <c r="F245" s="22">
        <v>244</v>
      </c>
      <c r="G245" s="85">
        <v>298</v>
      </c>
      <c r="H245" s="86">
        <f>I245-G245</f>
        <v>0</v>
      </c>
      <c r="I245" s="86">
        <v>298</v>
      </c>
    </row>
    <row r="246" spans="1:10" s="74" customFormat="1" ht="18" customHeight="1" x14ac:dyDescent="0.2">
      <c r="A246" s="67" t="s">
        <v>23</v>
      </c>
      <c r="B246" s="68">
        <v>650</v>
      </c>
      <c r="C246" s="69">
        <v>8</v>
      </c>
      <c r="D246" s="69">
        <v>0</v>
      </c>
      <c r="E246" s="70" t="s">
        <v>34</v>
      </c>
      <c r="F246" s="71"/>
      <c r="G246" s="72">
        <f>G247</f>
        <v>1259.9000000000001</v>
      </c>
      <c r="H246" s="72">
        <f t="shared" ref="H246:I247" si="70">H247</f>
        <v>1.5</v>
      </c>
      <c r="I246" s="72">
        <f t="shared" si="70"/>
        <v>1261.4000000000001</v>
      </c>
      <c r="J246" s="73"/>
    </row>
    <row r="247" spans="1:10" ht="15" customHeight="1" x14ac:dyDescent="0.2">
      <c r="A247" s="14" t="s">
        <v>18</v>
      </c>
      <c r="B247" s="75">
        <v>650</v>
      </c>
      <c r="C247" s="15">
        <v>8</v>
      </c>
      <c r="D247" s="15">
        <v>1</v>
      </c>
      <c r="E247" s="16" t="s">
        <v>34</v>
      </c>
      <c r="F247" s="17"/>
      <c r="G247" s="18">
        <f>G248</f>
        <v>1259.9000000000001</v>
      </c>
      <c r="H247" s="18">
        <f t="shared" ref="H247:H255" si="71">I247-G247</f>
        <v>1.5</v>
      </c>
      <c r="I247" s="18">
        <f t="shared" si="70"/>
        <v>1261.4000000000001</v>
      </c>
    </row>
    <row r="248" spans="1:10" ht="42.75" customHeight="1" x14ac:dyDescent="0.2">
      <c r="A248" s="19" t="s">
        <v>198</v>
      </c>
      <c r="B248" s="76">
        <v>650</v>
      </c>
      <c r="C248" s="20">
        <v>8</v>
      </c>
      <c r="D248" s="20">
        <v>1</v>
      </c>
      <c r="E248" s="21" t="s">
        <v>129</v>
      </c>
      <c r="F248" s="22"/>
      <c r="G248" s="85">
        <f>G249+G268</f>
        <v>1259.9000000000001</v>
      </c>
      <c r="H248" s="85">
        <f t="shared" si="71"/>
        <v>1.5</v>
      </c>
      <c r="I248" s="85">
        <f t="shared" ref="I248" si="72">I249+I268</f>
        <v>1261.4000000000001</v>
      </c>
    </row>
    <row r="249" spans="1:10" ht="38.25" x14ac:dyDescent="0.2">
      <c r="A249" s="19" t="s">
        <v>131</v>
      </c>
      <c r="B249" s="76">
        <v>650</v>
      </c>
      <c r="C249" s="20">
        <v>8</v>
      </c>
      <c r="D249" s="20">
        <v>1</v>
      </c>
      <c r="E249" s="21" t="s">
        <v>130</v>
      </c>
      <c r="F249" s="22" t="s">
        <v>34</v>
      </c>
      <c r="G249" s="85">
        <f>G250</f>
        <v>1225.9000000000001</v>
      </c>
      <c r="H249" s="85">
        <f t="shared" si="71"/>
        <v>1.5</v>
      </c>
      <c r="I249" s="85">
        <f t="shared" ref="I249" si="73">I250</f>
        <v>1227.4000000000001</v>
      </c>
    </row>
    <row r="250" spans="1:10" x14ac:dyDescent="0.2">
      <c r="A250" s="19" t="s">
        <v>58</v>
      </c>
      <c r="B250" s="76">
        <v>650</v>
      </c>
      <c r="C250" s="20">
        <v>8</v>
      </c>
      <c r="D250" s="20">
        <v>1</v>
      </c>
      <c r="E250" s="21" t="s">
        <v>132</v>
      </c>
      <c r="F250" s="22"/>
      <c r="G250" s="85">
        <f>G251+G260+G264</f>
        <v>1225.9000000000001</v>
      </c>
      <c r="H250" s="85">
        <f t="shared" si="71"/>
        <v>1.5</v>
      </c>
      <c r="I250" s="85">
        <f t="shared" ref="I250" si="74">I251+I260+I264</f>
        <v>1227.4000000000001</v>
      </c>
    </row>
    <row r="251" spans="1:10" ht="25.5" x14ac:dyDescent="0.2">
      <c r="A251" s="19" t="s">
        <v>134</v>
      </c>
      <c r="B251" s="76">
        <v>650</v>
      </c>
      <c r="C251" s="20">
        <v>8</v>
      </c>
      <c r="D251" s="20">
        <v>1</v>
      </c>
      <c r="E251" s="21" t="s">
        <v>133</v>
      </c>
      <c r="F251" s="22" t="s">
        <v>34</v>
      </c>
      <c r="G251" s="85">
        <f>G252+G257</f>
        <v>1213.9000000000001</v>
      </c>
      <c r="H251" s="85">
        <f t="shared" si="71"/>
        <v>1.5</v>
      </c>
      <c r="I251" s="85">
        <f t="shared" ref="I251" si="75">I252+I257</f>
        <v>1215.4000000000001</v>
      </c>
    </row>
    <row r="252" spans="1:10" ht="63.75" x14ac:dyDescent="0.2">
      <c r="A252" s="23" t="s">
        <v>38</v>
      </c>
      <c r="B252" s="76">
        <v>650</v>
      </c>
      <c r="C252" s="20">
        <v>8</v>
      </c>
      <c r="D252" s="20">
        <v>1</v>
      </c>
      <c r="E252" s="21" t="s">
        <v>133</v>
      </c>
      <c r="F252" s="22" t="s">
        <v>39</v>
      </c>
      <c r="G252" s="86">
        <f>G253</f>
        <v>949.5</v>
      </c>
      <c r="H252" s="85">
        <f t="shared" si="71"/>
        <v>1.5</v>
      </c>
      <c r="I252" s="86">
        <f t="shared" ref="I252" si="76">I253</f>
        <v>951</v>
      </c>
    </row>
    <row r="253" spans="1:10" ht="22.5" customHeight="1" x14ac:dyDescent="0.2">
      <c r="A253" s="23" t="s">
        <v>40</v>
      </c>
      <c r="B253" s="76">
        <v>650</v>
      </c>
      <c r="C253" s="20">
        <v>8</v>
      </c>
      <c r="D253" s="20">
        <v>1</v>
      </c>
      <c r="E253" s="21" t="s">
        <v>133</v>
      </c>
      <c r="F253" s="22" t="s">
        <v>41</v>
      </c>
      <c r="G253" s="86">
        <f>G254+G256+G255</f>
        <v>949.5</v>
      </c>
      <c r="H253" s="85">
        <f t="shared" si="71"/>
        <v>1.5</v>
      </c>
      <c r="I253" s="86">
        <f t="shared" ref="I253" si="77">I254+I256+I255</f>
        <v>951</v>
      </c>
    </row>
    <row r="254" spans="1:10" x14ac:dyDescent="0.2">
      <c r="A254" s="23" t="s">
        <v>66</v>
      </c>
      <c r="B254" s="76">
        <v>650</v>
      </c>
      <c r="C254" s="20">
        <v>8</v>
      </c>
      <c r="D254" s="20">
        <v>1</v>
      </c>
      <c r="E254" s="21" t="s">
        <v>133</v>
      </c>
      <c r="F254" s="22">
        <v>111</v>
      </c>
      <c r="G254" s="85">
        <v>688.8</v>
      </c>
      <c r="H254" s="85">
        <f t="shared" si="71"/>
        <v>0</v>
      </c>
      <c r="I254" s="86">
        <v>688.8</v>
      </c>
    </row>
    <row r="255" spans="1:10" ht="31.5" customHeight="1" x14ac:dyDescent="0.2">
      <c r="A255" s="23" t="s">
        <v>29</v>
      </c>
      <c r="B255" s="76">
        <v>650</v>
      </c>
      <c r="C255" s="20">
        <v>8</v>
      </c>
      <c r="D255" s="20">
        <v>1</v>
      </c>
      <c r="E255" s="21" t="s">
        <v>133</v>
      </c>
      <c r="F255" s="22">
        <v>112</v>
      </c>
      <c r="G255" s="85">
        <v>58.7</v>
      </c>
      <c r="H255" s="85">
        <f t="shared" si="71"/>
        <v>0</v>
      </c>
      <c r="I255" s="86">
        <v>58.7</v>
      </c>
    </row>
    <row r="256" spans="1:10" ht="38.25" x14ac:dyDescent="0.2">
      <c r="A256" s="23" t="s">
        <v>67</v>
      </c>
      <c r="B256" s="76">
        <v>650</v>
      </c>
      <c r="C256" s="20">
        <v>8</v>
      </c>
      <c r="D256" s="20">
        <v>1</v>
      </c>
      <c r="E256" s="21" t="s">
        <v>133</v>
      </c>
      <c r="F256" s="22">
        <v>119</v>
      </c>
      <c r="G256" s="85">
        <v>202</v>
      </c>
      <c r="H256" s="85">
        <v>1.5</v>
      </c>
      <c r="I256" s="86">
        <f>G256+H256</f>
        <v>203.5</v>
      </c>
    </row>
    <row r="257" spans="1:9" ht="27" customHeight="1" x14ac:dyDescent="0.2">
      <c r="A257" s="23" t="s">
        <v>75</v>
      </c>
      <c r="B257" s="76">
        <v>650</v>
      </c>
      <c r="C257" s="20">
        <v>8</v>
      </c>
      <c r="D257" s="20">
        <v>1</v>
      </c>
      <c r="E257" s="21" t="s">
        <v>133</v>
      </c>
      <c r="F257" s="22" t="s">
        <v>35</v>
      </c>
      <c r="G257" s="85">
        <f>G258</f>
        <v>264.39999999999998</v>
      </c>
      <c r="H257" s="85">
        <f t="shared" ref="H257:I258" si="78">H258</f>
        <v>0</v>
      </c>
      <c r="I257" s="85">
        <f t="shared" si="78"/>
        <v>264.39999999999998</v>
      </c>
    </row>
    <row r="258" spans="1:9" ht="25.5" x14ac:dyDescent="0.2">
      <c r="A258" s="23" t="s">
        <v>36</v>
      </c>
      <c r="B258" s="76">
        <v>650</v>
      </c>
      <c r="C258" s="20">
        <v>8</v>
      </c>
      <c r="D258" s="20">
        <v>1</v>
      </c>
      <c r="E258" s="21" t="s">
        <v>133</v>
      </c>
      <c r="F258" s="22" t="s">
        <v>37</v>
      </c>
      <c r="G258" s="85">
        <f>G259</f>
        <v>264.39999999999998</v>
      </c>
      <c r="H258" s="85">
        <f t="shared" si="78"/>
        <v>0</v>
      </c>
      <c r="I258" s="85">
        <f t="shared" si="78"/>
        <v>264.39999999999998</v>
      </c>
    </row>
    <row r="259" spans="1:9" ht="25.5" x14ac:dyDescent="0.2">
      <c r="A259" s="23" t="s">
        <v>27</v>
      </c>
      <c r="B259" s="76">
        <v>650</v>
      </c>
      <c r="C259" s="20">
        <v>8</v>
      </c>
      <c r="D259" s="20">
        <v>1</v>
      </c>
      <c r="E259" s="21" t="s">
        <v>133</v>
      </c>
      <c r="F259" s="22">
        <v>244</v>
      </c>
      <c r="G259" s="86">
        <v>264.39999999999998</v>
      </c>
      <c r="H259" s="86">
        <f>I259-G259</f>
        <v>0</v>
      </c>
      <c r="I259" s="86">
        <v>264.39999999999998</v>
      </c>
    </row>
    <row r="260" spans="1:9" ht="25.5" x14ac:dyDescent="0.2">
      <c r="A260" s="23" t="s">
        <v>174</v>
      </c>
      <c r="B260" s="76">
        <v>650</v>
      </c>
      <c r="C260" s="20">
        <v>8</v>
      </c>
      <c r="D260" s="20">
        <v>1</v>
      </c>
      <c r="E260" s="81" t="s">
        <v>175</v>
      </c>
      <c r="F260" s="22"/>
      <c r="G260" s="86">
        <f>G261</f>
        <v>11.4</v>
      </c>
      <c r="H260" s="86">
        <f t="shared" ref="H260:I262" si="79">H261</f>
        <v>0</v>
      </c>
      <c r="I260" s="86">
        <f t="shared" si="79"/>
        <v>11.4</v>
      </c>
    </row>
    <row r="261" spans="1:9" ht="25.5" x14ac:dyDescent="0.2">
      <c r="A261" s="23" t="s">
        <v>75</v>
      </c>
      <c r="B261" s="76">
        <v>650</v>
      </c>
      <c r="C261" s="20">
        <v>8</v>
      </c>
      <c r="D261" s="20">
        <v>1</v>
      </c>
      <c r="E261" s="81" t="s">
        <v>175</v>
      </c>
      <c r="F261" s="22">
        <v>200</v>
      </c>
      <c r="G261" s="86">
        <f>G262</f>
        <v>11.4</v>
      </c>
      <c r="H261" s="86">
        <f t="shared" si="79"/>
        <v>0</v>
      </c>
      <c r="I261" s="86">
        <f t="shared" si="79"/>
        <v>11.4</v>
      </c>
    </row>
    <row r="262" spans="1:9" ht="30.75" customHeight="1" x14ac:dyDescent="0.2">
      <c r="A262" s="23" t="s">
        <v>36</v>
      </c>
      <c r="B262" s="76">
        <v>650</v>
      </c>
      <c r="C262" s="20">
        <v>8</v>
      </c>
      <c r="D262" s="20">
        <v>1</v>
      </c>
      <c r="E262" s="81" t="s">
        <v>175</v>
      </c>
      <c r="F262" s="22">
        <v>240</v>
      </c>
      <c r="G262" s="86">
        <f>G263</f>
        <v>11.4</v>
      </c>
      <c r="H262" s="86">
        <f t="shared" si="79"/>
        <v>0</v>
      </c>
      <c r="I262" s="86">
        <f t="shared" si="79"/>
        <v>11.4</v>
      </c>
    </row>
    <row r="263" spans="1:9" ht="25.5" x14ac:dyDescent="0.2">
      <c r="A263" s="23" t="s">
        <v>27</v>
      </c>
      <c r="B263" s="76">
        <v>650</v>
      </c>
      <c r="C263" s="20">
        <v>8</v>
      </c>
      <c r="D263" s="20">
        <v>1</v>
      </c>
      <c r="E263" s="81" t="s">
        <v>175</v>
      </c>
      <c r="F263" s="22">
        <v>244</v>
      </c>
      <c r="G263" s="86">
        <v>11.4</v>
      </c>
      <c r="H263" s="86">
        <v>0</v>
      </c>
      <c r="I263" s="86">
        <f>G263</f>
        <v>11.4</v>
      </c>
    </row>
    <row r="264" spans="1:9" ht="38.25" x14ac:dyDescent="0.2">
      <c r="A264" s="23" t="s">
        <v>176</v>
      </c>
      <c r="B264" s="76">
        <v>650</v>
      </c>
      <c r="C264" s="20">
        <v>8</v>
      </c>
      <c r="D264" s="20">
        <v>1</v>
      </c>
      <c r="E264" s="81" t="s">
        <v>177</v>
      </c>
      <c r="F264" s="22"/>
      <c r="G264" s="85">
        <f>G265</f>
        <v>0.6</v>
      </c>
      <c r="H264" s="85">
        <f t="shared" ref="H264:I266" si="80">H265</f>
        <v>0</v>
      </c>
      <c r="I264" s="85">
        <f t="shared" si="80"/>
        <v>0.6</v>
      </c>
    </row>
    <row r="265" spans="1:9" s="36" customFormat="1" ht="25.5" x14ac:dyDescent="0.2">
      <c r="A265" s="23" t="s">
        <v>75</v>
      </c>
      <c r="B265" s="76">
        <v>650</v>
      </c>
      <c r="C265" s="20">
        <v>8</v>
      </c>
      <c r="D265" s="20">
        <v>1</v>
      </c>
      <c r="E265" s="81" t="s">
        <v>177</v>
      </c>
      <c r="F265" s="22">
        <v>200</v>
      </c>
      <c r="G265" s="86">
        <f>G266</f>
        <v>0.6</v>
      </c>
      <c r="H265" s="86">
        <f t="shared" si="80"/>
        <v>0</v>
      </c>
      <c r="I265" s="86">
        <f t="shared" si="80"/>
        <v>0.6</v>
      </c>
    </row>
    <row r="266" spans="1:9" ht="25.5" x14ac:dyDescent="0.2">
      <c r="A266" s="23" t="s">
        <v>36</v>
      </c>
      <c r="B266" s="76">
        <v>650</v>
      </c>
      <c r="C266" s="20">
        <v>8</v>
      </c>
      <c r="D266" s="20">
        <v>1</v>
      </c>
      <c r="E266" s="81" t="s">
        <v>177</v>
      </c>
      <c r="F266" s="22">
        <v>240</v>
      </c>
      <c r="G266" s="86">
        <f>G267</f>
        <v>0.6</v>
      </c>
      <c r="H266" s="86">
        <f t="shared" si="80"/>
        <v>0</v>
      </c>
      <c r="I266" s="86">
        <f t="shared" si="80"/>
        <v>0.6</v>
      </c>
    </row>
    <row r="267" spans="1:9" ht="25.5" x14ac:dyDescent="0.2">
      <c r="A267" s="23" t="s">
        <v>27</v>
      </c>
      <c r="B267" s="76">
        <v>650</v>
      </c>
      <c r="C267" s="20">
        <v>8</v>
      </c>
      <c r="D267" s="20">
        <v>1</v>
      </c>
      <c r="E267" s="81" t="s">
        <v>177</v>
      </c>
      <c r="F267" s="22">
        <v>244</v>
      </c>
      <c r="G267" s="86">
        <v>0.6</v>
      </c>
      <c r="H267" s="86">
        <v>0</v>
      </c>
      <c r="I267" s="86">
        <f>G267</f>
        <v>0.6</v>
      </c>
    </row>
    <row r="268" spans="1:9" ht="25.5" x14ac:dyDescent="0.2">
      <c r="A268" s="19" t="s">
        <v>59</v>
      </c>
      <c r="B268" s="76">
        <v>650</v>
      </c>
      <c r="C268" s="20">
        <v>8</v>
      </c>
      <c r="D268" s="20">
        <v>1</v>
      </c>
      <c r="E268" s="21" t="s">
        <v>136</v>
      </c>
      <c r="F268" s="22" t="s">
        <v>34</v>
      </c>
      <c r="G268" s="86">
        <f>G269</f>
        <v>34</v>
      </c>
      <c r="H268" s="86">
        <f t="shared" ref="H268:I272" si="81">H269</f>
        <v>0</v>
      </c>
      <c r="I268" s="86">
        <f t="shared" si="81"/>
        <v>34</v>
      </c>
    </row>
    <row r="269" spans="1:9" ht="25.5" x14ac:dyDescent="0.2">
      <c r="A269" s="19" t="s">
        <v>137</v>
      </c>
      <c r="B269" s="76">
        <v>650</v>
      </c>
      <c r="C269" s="20">
        <v>8</v>
      </c>
      <c r="D269" s="20">
        <v>1</v>
      </c>
      <c r="E269" s="21" t="s">
        <v>138</v>
      </c>
      <c r="F269" s="22" t="s">
        <v>34</v>
      </c>
      <c r="G269" s="86">
        <f>G270</f>
        <v>34</v>
      </c>
      <c r="H269" s="86">
        <f t="shared" si="81"/>
        <v>0</v>
      </c>
      <c r="I269" s="86">
        <f t="shared" si="81"/>
        <v>34</v>
      </c>
    </row>
    <row r="270" spans="1:9" ht="25.5" x14ac:dyDescent="0.2">
      <c r="A270" s="23" t="s">
        <v>134</v>
      </c>
      <c r="B270" s="76">
        <v>650</v>
      </c>
      <c r="C270" s="20">
        <v>8</v>
      </c>
      <c r="D270" s="20">
        <v>1</v>
      </c>
      <c r="E270" s="26" t="s">
        <v>135</v>
      </c>
      <c r="F270" s="22"/>
      <c r="G270" s="86">
        <f>G271</f>
        <v>34</v>
      </c>
      <c r="H270" s="86">
        <f t="shared" si="81"/>
        <v>0</v>
      </c>
      <c r="I270" s="86">
        <f t="shared" si="81"/>
        <v>34</v>
      </c>
    </row>
    <row r="271" spans="1:9" ht="25.5" x14ac:dyDescent="0.2">
      <c r="A271" s="23" t="s">
        <v>75</v>
      </c>
      <c r="B271" s="76">
        <v>650</v>
      </c>
      <c r="C271" s="20">
        <v>8</v>
      </c>
      <c r="D271" s="20">
        <v>1</v>
      </c>
      <c r="E271" s="26" t="s">
        <v>135</v>
      </c>
      <c r="F271" s="22">
        <v>200</v>
      </c>
      <c r="G271" s="86">
        <f>G272</f>
        <v>34</v>
      </c>
      <c r="H271" s="86">
        <f t="shared" si="81"/>
        <v>0</v>
      </c>
      <c r="I271" s="86">
        <f t="shared" si="81"/>
        <v>34</v>
      </c>
    </row>
    <row r="272" spans="1:9" ht="25.5" x14ac:dyDescent="0.2">
      <c r="A272" s="23" t="s">
        <v>36</v>
      </c>
      <c r="B272" s="76">
        <v>650</v>
      </c>
      <c r="C272" s="20">
        <v>8</v>
      </c>
      <c r="D272" s="20">
        <v>1</v>
      </c>
      <c r="E272" s="26" t="s">
        <v>135</v>
      </c>
      <c r="F272" s="22">
        <v>240</v>
      </c>
      <c r="G272" s="86">
        <f>G273</f>
        <v>34</v>
      </c>
      <c r="H272" s="86">
        <f t="shared" si="81"/>
        <v>0</v>
      </c>
      <c r="I272" s="86">
        <f t="shared" si="81"/>
        <v>34</v>
      </c>
    </row>
    <row r="273" spans="1:10" ht="25.5" x14ac:dyDescent="0.2">
      <c r="A273" s="23" t="s">
        <v>27</v>
      </c>
      <c r="B273" s="76">
        <v>650</v>
      </c>
      <c r="C273" s="20">
        <v>8</v>
      </c>
      <c r="D273" s="20">
        <v>1</v>
      </c>
      <c r="E273" s="26" t="s">
        <v>135</v>
      </c>
      <c r="F273" s="22">
        <v>244</v>
      </c>
      <c r="G273" s="86">
        <v>34</v>
      </c>
      <c r="H273" s="86">
        <f>I273-G273</f>
        <v>0</v>
      </c>
      <c r="I273" s="86">
        <v>34</v>
      </c>
    </row>
    <row r="274" spans="1:10" s="74" customFormat="1" ht="15.75" customHeight="1" x14ac:dyDescent="0.2">
      <c r="A274" s="67" t="s">
        <v>24</v>
      </c>
      <c r="B274" s="68">
        <v>650</v>
      </c>
      <c r="C274" s="69">
        <v>11</v>
      </c>
      <c r="D274" s="69">
        <v>0</v>
      </c>
      <c r="E274" s="70" t="s">
        <v>34</v>
      </c>
      <c r="F274" s="71" t="s">
        <v>34</v>
      </c>
      <c r="G274" s="72">
        <f t="shared" ref="G274:I277" si="82">G275</f>
        <v>7456.2</v>
      </c>
      <c r="H274" s="125">
        <f t="shared" ref="H274:H293" si="83">I274-G274</f>
        <v>-1.5</v>
      </c>
      <c r="I274" s="122">
        <f t="shared" si="82"/>
        <v>7454.7</v>
      </c>
      <c r="J274" s="73"/>
    </row>
    <row r="275" spans="1:10" ht="16.5" customHeight="1" x14ac:dyDescent="0.2">
      <c r="A275" s="14" t="s">
        <v>19</v>
      </c>
      <c r="B275" s="75">
        <v>650</v>
      </c>
      <c r="C275" s="15">
        <v>11</v>
      </c>
      <c r="D275" s="15">
        <v>1</v>
      </c>
      <c r="E275" s="16" t="s">
        <v>34</v>
      </c>
      <c r="F275" s="17" t="s">
        <v>34</v>
      </c>
      <c r="G275" s="18">
        <f t="shared" si="82"/>
        <v>7456.2</v>
      </c>
      <c r="H275" s="124">
        <f t="shared" si="83"/>
        <v>-1.5</v>
      </c>
      <c r="I275" s="123">
        <f t="shared" si="82"/>
        <v>7454.7</v>
      </c>
    </row>
    <row r="276" spans="1:10" ht="38.25" x14ac:dyDescent="0.2">
      <c r="A276" s="19" t="s">
        <v>198</v>
      </c>
      <c r="B276" s="76">
        <v>650</v>
      </c>
      <c r="C276" s="20">
        <v>11</v>
      </c>
      <c r="D276" s="20">
        <v>1</v>
      </c>
      <c r="E276" s="21" t="s">
        <v>129</v>
      </c>
      <c r="F276" s="22" t="s">
        <v>34</v>
      </c>
      <c r="G276" s="85">
        <f t="shared" si="82"/>
        <v>7456.2</v>
      </c>
      <c r="H276" s="86">
        <f t="shared" si="83"/>
        <v>-1.5</v>
      </c>
      <c r="I276" s="85">
        <f t="shared" si="82"/>
        <v>7454.7</v>
      </c>
    </row>
    <row r="277" spans="1:10" x14ac:dyDescent="0.2">
      <c r="A277" s="19" t="s">
        <v>139</v>
      </c>
      <c r="B277" s="76">
        <v>650</v>
      </c>
      <c r="C277" s="20">
        <v>11</v>
      </c>
      <c r="D277" s="20">
        <v>1</v>
      </c>
      <c r="E277" s="21" t="s">
        <v>140</v>
      </c>
      <c r="F277" s="22" t="s">
        <v>34</v>
      </c>
      <c r="G277" s="85">
        <f>G278</f>
        <v>7456.2</v>
      </c>
      <c r="H277" s="86">
        <f t="shared" si="83"/>
        <v>-1.5</v>
      </c>
      <c r="I277" s="85">
        <f t="shared" si="82"/>
        <v>7454.7</v>
      </c>
    </row>
    <row r="278" spans="1:10" ht="38.25" x14ac:dyDescent="0.2">
      <c r="A278" s="19" t="s">
        <v>188</v>
      </c>
      <c r="B278" s="76">
        <v>650</v>
      </c>
      <c r="C278" s="20">
        <v>11</v>
      </c>
      <c r="D278" s="20">
        <v>1</v>
      </c>
      <c r="E278" s="21" t="s">
        <v>141</v>
      </c>
      <c r="F278" s="22"/>
      <c r="G278" s="85">
        <f>G279+G291</f>
        <v>7456.2</v>
      </c>
      <c r="H278" s="86">
        <f t="shared" si="83"/>
        <v>-1.5</v>
      </c>
      <c r="I278" s="85">
        <f>I279+I291</f>
        <v>7454.7</v>
      </c>
    </row>
    <row r="279" spans="1:10" ht="25.5" x14ac:dyDescent="0.2">
      <c r="A279" s="19" t="s">
        <v>134</v>
      </c>
      <c r="B279" s="76">
        <v>650</v>
      </c>
      <c r="C279" s="20">
        <v>11</v>
      </c>
      <c r="D279" s="20">
        <v>1</v>
      </c>
      <c r="E279" s="21" t="s">
        <v>142</v>
      </c>
      <c r="F279" s="22" t="s">
        <v>34</v>
      </c>
      <c r="G279" s="85">
        <f>G280+G285+G288</f>
        <v>7056.2</v>
      </c>
      <c r="H279" s="86">
        <f t="shared" si="83"/>
        <v>-1.5</v>
      </c>
      <c r="I279" s="85">
        <f>I280+I285+I288</f>
        <v>7054.7</v>
      </c>
    </row>
    <row r="280" spans="1:10" ht="63.75" x14ac:dyDescent="0.2">
      <c r="A280" s="23" t="s">
        <v>38</v>
      </c>
      <c r="B280" s="76">
        <v>650</v>
      </c>
      <c r="C280" s="20">
        <v>11</v>
      </c>
      <c r="D280" s="20">
        <v>1</v>
      </c>
      <c r="E280" s="21" t="s">
        <v>142</v>
      </c>
      <c r="F280" s="22" t="s">
        <v>39</v>
      </c>
      <c r="G280" s="85">
        <f>G281</f>
        <v>5669.5</v>
      </c>
      <c r="H280" s="86">
        <f t="shared" si="83"/>
        <v>-1.5</v>
      </c>
      <c r="I280" s="85">
        <f>I281</f>
        <v>5668</v>
      </c>
    </row>
    <row r="281" spans="1:10" x14ac:dyDescent="0.2">
      <c r="A281" s="23" t="s">
        <v>40</v>
      </c>
      <c r="B281" s="76">
        <v>650</v>
      </c>
      <c r="C281" s="20">
        <v>11</v>
      </c>
      <c r="D281" s="20">
        <v>1</v>
      </c>
      <c r="E281" s="21" t="s">
        <v>142</v>
      </c>
      <c r="F281" s="22" t="s">
        <v>41</v>
      </c>
      <c r="G281" s="86">
        <f>G282+G283+G284</f>
        <v>5669.5</v>
      </c>
      <c r="H281" s="86">
        <f t="shared" si="83"/>
        <v>-1.5</v>
      </c>
      <c r="I281" s="86">
        <f>I282+I283+I284</f>
        <v>5668</v>
      </c>
    </row>
    <row r="282" spans="1:10" x14ac:dyDescent="0.2">
      <c r="A282" s="23" t="s">
        <v>66</v>
      </c>
      <c r="B282" s="76">
        <v>650</v>
      </c>
      <c r="C282" s="20">
        <v>11</v>
      </c>
      <c r="D282" s="20">
        <v>1</v>
      </c>
      <c r="E282" s="21" t="s">
        <v>142</v>
      </c>
      <c r="F282" s="22">
        <v>111</v>
      </c>
      <c r="G282" s="85">
        <v>4147.6000000000004</v>
      </c>
      <c r="H282" s="86">
        <f t="shared" si="83"/>
        <v>0</v>
      </c>
      <c r="I282" s="85">
        <v>4147.6000000000004</v>
      </c>
    </row>
    <row r="283" spans="1:10" ht="25.5" x14ac:dyDescent="0.2">
      <c r="A283" s="23" t="s">
        <v>29</v>
      </c>
      <c r="B283" s="76">
        <v>650</v>
      </c>
      <c r="C283" s="20">
        <v>11</v>
      </c>
      <c r="D283" s="20">
        <v>1</v>
      </c>
      <c r="E283" s="21" t="s">
        <v>142</v>
      </c>
      <c r="F283" s="22">
        <v>112</v>
      </c>
      <c r="G283" s="85">
        <v>25.5</v>
      </c>
      <c r="H283" s="86">
        <f t="shared" si="83"/>
        <v>0</v>
      </c>
      <c r="I283" s="85">
        <v>25.5</v>
      </c>
    </row>
    <row r="284" spans="1:10" ht="38.25" x14ac:dyDescent="0.2">
      <c r="A284" s="23" t="s">
        <v>67</v>
      </c>
      <c r="B284" s="76">
        <v>650</v>
      </c>
      <c r="C284" s="20">
        <v>11</v>
      </c>
      <c r="D284" s="20">
        <v>1</v>
      </c>
      <c r="E284" s="21" t="s">
        <v>142</v>
      </c>
      <c r="F284" s="22">
        <v>119</v>
      </c>
      <c r="G284" s="85">
        <v>1496.4</v>
      </c>
      <c r="H284" s="86">
        <v>-1.5</v>
      </c>
      <c r="I284" s="85">
        <f>G284+H284</f>
        <v>1494.9</v>
      </c>
    </row>
    <row r="285" spans="1:10" ht="25.5" x14ac:dyDescent="0.2">
      <c r="A285" s="23" t="s">
        <v>75</v>
      </c>
      <c r="B285" s="76">
        <v>650</v>
      </c>
      <c r="C285" s="20">
        <v>11</v>
      </c>
      <c r="D285" s="20">
        <v>1</v>
      </c>
      <c r="E285" s="21" t="s">
        <v>142</v>
      </c>
      <c r="F285" s="22" t="s">
        <v>35</v>
      </c>
      <c r="G285" s="86">
        <f t="shared" ref="G285:I286" si="84">G286</f>
        <v>1384.8</v>
      </c>
      <c r="H285" s="86">
        <f t="shared" si="83"/>
        <v>0</v>
      </c>
      <c r="I285" s="86">
        <f t="shared" si="84"/>
        <v>1384.8</v>
      </c>
    </row>
    <row r="286" spans="1:10" ht="25.5" x14ac:dyDescent="0.2">
      <c r="A286" s="23" t="s">
        <v>36</v>
      </c>
      <c r="B286" s="76">
        <v>650</v>
      </c>
      <c r="C286" s="20">
        <v>11</v>
      </c>
      <c r="D286" s="20">
        <v>1</v>
      </c>
      <c r="E286" s="21" t="s">
        <v>142</v>
      </c>
      <c r="F286" s="22" t="s">
        <v>37</v>
      </c>
      <c r="G286" s="86">
        <f t="shared" si="84"/>
        <v>1384.8</v>
      </c>
      <c r="H286" s="86">
        <f t="shared" si="83"/>
        <v>0</v>
      </c>
      <c r="I286" s="86">
        <f t="shared" si="84"/>
        <v>1384.8</v>
      </c>
    </row>
    <row r="287" spans="1:10" ht="25.5" x14ac:dyDescent="0.2">
      <c r="A287" s="23" t="s">
        <v>27</v>
      </c>
      <c r="B287" s="76">
        <v>650</v>
      </c>
      <c r="C287" s="20">
        <v>11</v>
      </c>
      <c r="D287" s="20">
        <v>1</v>
      </c>
      <c r="E287" s="21" t="s">
        <v>142</v>
      </c>
      <c r="F287" s="22">
        <v>244</v>
      </c>
      <c r="G287" s="86">
        <v>1384.8</v>
      </c>
      <c r="H287" s="86">
        <f t="shared" si="83"/>
        <v>0</v>
      </c>
      <c r="I287" s="86">
        <v>1384.8</v>
      </c>
    </row>
    <row r="288" spans="1:10" x14ac:dyDescent="0.2">
      <c r="A288" s="23" t="s">
        <v>44</v>
      </c>
      <c r="B288" s="76">
        <v>650</v>
      </c>
      <c r="C288" s="20">
        <v>11</v>
      </c>
      <c r="D288" s="20">
        <v>1</v>
      </c>
      <c r="E288" s="21" t="s">
        <v>142</v>
      </c>
      <c r="F288" s="22" t="s">
        <v>45</v>
      </c>
      <c r="G288" s="86">
        <f t="shared" ref="G288:I289" si="85">G289</f>
        <v>1.9</v>
      </c>
      <c r="H288" s="86">
        <f t="shared" si="83"/>
        <v>0</v>
      </c>
      <c r="I288" s="86">
        <f t="shared" si="85"/>
        <v>1.9</v>
      </c>
    </row>
    <row r="289" spans="1:10" x14ac:dyDescent="0.2">
      <c r="A289" s="23" t="s">
        <v>46</v>
      </c>
      <c r="B289" s="76">
        <v>650</v>
      </c>
      <c r="C289" s="20">
        <v>11</v>
      </c>
      <c r="D289" s="20">
        <v>1</v>
      </c>
      <c r="E289" s="21" t="s">
        <v>142</v>
      </c>
      <c r="F289" s="22" t="s">
        <v>47</v>
      </c>
      <c r="G289" s="86">
        <f t="shared" si="85"/>
        <v>1.9</v>
      </c>
      <c r="H289" s="86">
        <f t="shared" si="83"/>
        <v>0</v>
      </c>
      <c r="I289" s="86">
        <f t="shared" si="85"/>
        <v>1.9</v>
      </c>
    </row>
    <row r="290" spans="1:10" x14ac:dyDescent="0.2">
      <c r="A290" s="23" t="s">
        <v>69</v>
      </c>
      <c r="B290" s="76">
        <v>650</v>
      </c>
      <c r="C290" s="20">
        <v>11</v>
      </c>
      <c r="D290" s="20">
        <v>1</v>
      </c>
      <c r="E290" s="21" t="s">
        <v>142</v>
      </c>
      <c r="F290" s="22">
        <v>853</v>
      </c>
      <c r="G290" s="86">
        <v>1.9</v>
      </c>
      <c r="H290" s="86">
        <f t="shared" si="83"/>
        <v>0</v>
      </c>
      <c r="I290" s="86">
        <v>1.9</v>
      </c>
    </row>
    <row r="291" spans="1:10" ht="40.5" customHeight="1" x14ac:dyDescent="0.2">
      <c r="A291" s="23" t="s">
        <v>230</v>
      </c>
      <c r="B291" s="76">
        <v>650</v>
      </c>
      <c r="C291" s="20">
        <v>11</v>
      </c>
      <c r="D291" s="20">
        <v>1</v>
      </c>
      <c r="E291" s="21" t="s">
        <v>229</v>
      </c>
      <c r="F291" s="22"/>
      <c r="G291" s="86">
        <f t="shared" ref="G291:I293" si="86">G292</f>
        <v>400</v>
      </c>
      <c r="H291" s="86">
        <f t="shared" si="83"/>
        <v>0</v>
      </c>
      <c r="I291" s="86">
        <f t="shared" si="86"/>
        <v>400</v>
      </c>
    </row>
    <row r="292" spans="1:10" ht="25.5" x14ac:dyDescent="0.2">
      <c r="A292" s="23" t="s">
        <v>75</v>
      </c>
      <c r="B292" s="76">
        <v>650</v>
      </c>
      <c r="C292" s="20">
        <v>11</v>
      </c>
      <c r="D292" s="20">
        <v>1</v>
      </c>
      <c r="E292" s="21" t="s">
        <v>229</v>
      </c>
      <c r="F292" s="22">
        <v>200</v>
      </c>
      <c r="G292" s="86">
        <f t="shared" si="86"/>
        <v>400</v>
      </c>
      <c r="H292" s="86">
        <f t="shared" si="83"/>
        <v>0</v>
      </c>
      <c r="I292" s="86">
        <f t="shared" si="86"/>
        <v>400</v>
      </c>
    </row>
    <row r="293" spans="1:10" ht="25.5" x14ac:dyDescent="0.2">
      <c r="A293" s="23" t="s">
        <v>36</v>
      </c>
      <c r="B293" s="76">
        <v>650</v>
      </c>
      <c r="C293" s="20">
        <v>11</v>
      </c>
      <c r="D293" s="20">
        <v>1</v>
      </c>
      <c r="E293" s="21" t="s">
        <v>229</v>
      </c>
      <c r="F293" s="22">
        <v>240</v>
      </c>
      <c r="G293" s="86">
        <f t="shared" si="86"/>
        <v>400</v>
      </c>
      <c r="H293" s="86">
        <f t="shared" si="83"/>
        <v>0</v>
      </c>
      <c r="I293" s="86">
        <f t="shared" si="86"/>
        <v>400</v>
      </c>
    </row>
    <row r="294" spans="1:10" ht="25.5" x14ac:dyDescent="0.2">
      <c r="A294" s="23" t="s">
        <v>27</v>
      </c>
      <c r="B294" s="76">
        <v>650</v>
      </c>
      <c r="C294" s="20">
        <v>11</v>
      </c>
      <c r="D294" s="20">
        <v>1</v>
      </c>
      <c r="E294" s="21" t="s">
        <v>229</v>
      </c>
      <c r="F294" s="22">
        <v>244</v>
      </c>
      <c r="G294" s="86">
        <v>400</v>
      </c>
      <c r="H294" s="86">
        <f>I294-G294</f>
        <v>0</v>
      </c>
      <c r="I294" s="86">
        <v>400</v>
      </c>
    </row>
    <row r="295" spans="1:10" ht="13.5" customHeight="1" x14ac:dyDescent="0.2">
      <c r="A295" s="126" t="s">
        <v>70</v>
      </c>
      <c r="B295" s="127"/>
      <c r="C295" s="128"/>
      <c r="D295" s="128"/>
      <c r="E295" s="129"/>
      <c r="F295" s="130"/>
      <c r="G295" s="131">
        <f>G274+G246+G234+G190+G161+G120+G108+G8</f>
        <v>42094.687999999995</v>
      </c>
      <c r="H295" s="131">
        <f>I295-G295</f>
        <v>0</v>
      </c>
      <c r="I295" s="131">
        <f>I274+I246+I234+I190+I161+I120+I108+I8</f>
        <v>42094.687999999995</v>
      </c>
    </row>
    <row r="296" spans="1:10" x14ac:dyDescent="0.2">
      <c r="A296" s="82"/>
      <c r="I296" s="83"/>
    </row>
    <row r="297" spans="1:10" x14ac:dyDescent="0.2">
      <c r="A297" s="82"/>
      <c r="G297" s="94"/>
      <c r="H297" s="96"/>
      <c r="I297" s="96"/>
      <c r="J297" s="94"/>
    </row>
    <row r="298" spans="1:10" x14ac:dyDescent="0.2">
      <c r="A298" s="82"/>
      <c r="G298" s="109"/>
      <c r="H298" s="96"/>
      <c r="I298" s="121"/>
      <c r="J298" s="94"/>
    </row>
    <row r="299" spans="1:10" x14ac:dyDescent="0.2">
      <c r="A299" s="82"/>
      <c r="G299" s="109"/>
      <c r="H299" s="95"/>
      <c r="I299" s="95"/>
      <c r="J299" s="94"/>
    </row>
    <row r="300" spans="1:10" x14ac:dyDescent="0.2">
      <c r="G300" s="94"/>
      <c r="H300" s="95"/>
      <c r="I300" s="95"/>
      <c r="J300" s="94"/>
    </row>
    <row r="301" spans="1:10" x14ac:dyDescent="0.2">
      <c r="G301" s="94"/>
      <c r="H301" s="95"/>
      <c r="I301" s="94"/>
      <c r="J301" s="94"/>
    </row>
    <row r="302" spans="1:10" x14ac:dyDescent="0.2">
      <c r="G302" s="94"/>
      <c r="H302" s="95"/>
      <c r="I302" s="95"/>
      <c r="J302" s="94"/>
    </row>
    <row r="303" spans="1:10" x14ac:dyDescent="0.2">
      <c r="G303" s="110"/>
      <c r="H303" s="111"/>
      <c r="I303" s="95"/>
      <c r="J303" s="94"/>
    </row>
  </sheetData>
  <autoFilter ref="A7:G295"/>
  <mergeCells count="3">
    <mergeCell ref="H3:I3"/>
    <mergeCell ref="A4:G4"/>
    <mergeCell ref="H1:I1"/>
  </mergeCells>
  <pageMargins left="0" right="0" top="0" bottom="0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расходы 2020</vt:lpstr>
      <vt:lpstr>программы 2020</vt:lpstr>
      <vt:lpstr>разделы 2020</vt:lpstr>
      <vt:lpstr>расходы по структуре 2020 </vt:lpstr>
      <vt:lpstr>'разделы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2020-12-17T05:37:26Z</cp:lastPrinted>
  <dcterms:created xsi:type="dcterms:W3CDTF">2013-11-27T09:07:44Z</dcterms:created>
  <dcterms:modified xsi:type="dcterms:W3CDTF">2020-12-23T09:40:41Z</dcterms:modified>
</cp:coreProperties>
</file>