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03"/>
  </bookViews>
  <sheets>
    <sheet name="Перечень МКД 1 лист" sheetId="2" r:id="rId1"/>
    <sheet name="Перечень работ(услуг) 2 лист" sheetId="4" r:id="rId2"/>
  </sheets>
  <calcPr calcId="144525"/>
</workbook>
</file>

<file path=xl/calcChain.xml><?xml version="1.0" encoding="utf-8"?>
<calcChain xmlns="http://schemas.openxmlformats.org/spreadsheetml/2006/main">
  <c r="T35" i="4" l="1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2" i="4"/>
  <c r="C31" i="4"/>
  <c r="C30" i="4"/>
  <c r="C29" i="4"/>
  <c r="C28" i="4"/>
  <c r="C27" i="4"/>
  <c r="C26" i="4"/>
  <c r="C25" i="4"/>
  <c r="C24" i="4"/>
  <c r="C23" i="4"/>
  <c r="C22" i="4"/>
  <c r="C33" i="4" s="1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19" i="4"/>
  <c r="C18" i="4"/>
  <c r="C20" i="4" s="1"/>
  <c r="S16" i="4"/>
  <c r="S35" i="4" s="1"/>
  <c r="R16" i="4"/>
  <c r="R35" i="4" s="1"/>
  <c r="Q16" i="4"/>
  <c r="Q35" i="4" s="1"/>
  <c r="P16" i="4"/>
  <c r="P35" i="4" s="1"/>
  <c r="O16" i="4"/>
  <c r="O35" i="4" s="1"/>
  <c r="N16" i="4"/>
  <c r="N35" i="4" s="1"/>
  <c r="M16" i="4"/>
  <c r="M35" i="4" s="1"/>
  <c r="L16" i="4"/>
  <c r="L35" i="4" s="1"/>
  <c r="K16" i="4"/>
  <c r="K35" i="4" s="1"/>
  <c r="J16" i="4"/>
  <c r="J35" i="4" s="1"/>
  <c r="I16" i="4"/>
  <c r="I35" i="4" s="1"/>
  <c r="H16" i="4"/>
  <c r="H35" i="4" s="1"/>
  <c r="G16" i="4"/>
  <c r="G35" i="4" s="1"/>
  <c r="F16" i="4"/>
  <c r="F35" i="4" s="1"/>
  <c r="E16" i="4"/>
  <c r="E35" i="4" s="1"/>
  <c r="D16" i="4"/>
  <c r="D35" i="4" s="1"/>
  <c r="C15" i="4"/>
  <c r="C14" i="4"/>
  <c r="C13" i="4"/>
  <c r="C12" i="4"/>
  <c r="C11" i="4"/>
  <c r="C10" i="4"/>
  <c r="C16" i="4" s="1"/>
  <c r="C35" i="4" s="1"/>
  <c r="P33" i="2"/>
  <c r="O32" i="2"/>
  <c r="O31" i="2"/>
  <c r="O30" i="2"/>
  <c r="O29" i="2"/>
  <c r="O28" i="2"/>
  <c r="O27" i="2"/>
  <c r="O26" i="2"/>
  <c r="O25" i="2"/>
  <c r="O24" i="2"/>
  <c r="O23" i="2"/>
  <c r="O22" i="2"/>
  <c r="M33" i="2" l="1"/>
  <c r="M20" i="2"/>
  <c r="M16" i="2"/>
  <c r="Q15" i="2" l="1"/>
  <c r="Q14" i="2"/>
  <c r="Q13" i="2"/>
  <c r="Q12" i="2"/>
  <c r="Q11" i="2"/>
  <c r="Q10" i="2" l="1"/>
  <c r="L16" i="2"/>
  <c r="N11" i="2"/>
  <c r="O11" i="2" s="1"/>
  <c r="P11" i="2"/>
  <c r="N12" i="2"/>
  <c r="O12" i="2" s="1"/>
  <c r="P12" i="2"/>
  <c r="N13" i="2"/>
  <c r="O13" i="2" s="1"/>
  <c r="P13" i="2"/>
  <c r="N14" i="2"/>
  <c r="O14" i="2" s="1"/>
  <c r="P14" i="2"/>
  <c r="N15" i="2"/>
  <c r="O15" i="2" s="1"/>
  <c r="P15" i="2"/>
  <c r="O10" i="2" l="1"/>
  <c r="N16" i="2"/>
  <c r="P32" i="2"/>
  <c r="P31" i="2"/>
  <c r="P30" i="2"/>
  <c r="P26" i="2"/>
  <c r="P23" i="2"/>
  <c r="L20" i="2"/>
  <c r="L33" i="2" l="1"/>
  <c r="N22" i="2"/>
  <c r="N24" i="2"/>
  <c r="P24" i="2"/>
  <c r="N25" i="2"/>
  <c r="P25" i="2"/>
  <c r="N27" i="2"/>
  <c r="P27" i="2"/>
  <c r="N28" i="2"/>
  <c r="P28" i="2"/>
  <c r="N29" i="2"/>
  <c r="P29" i="2"/>
  <c r="O16" i="2"/>
  <c r="P16" i="2"/>
  <c r="Q19" i="2"/>
  <c r="N19" i="2"/>
  <c r="O19" i="2" s="1"/>
  <c r="P19" i="2"/>
  <c r="Q18" i="2"/>
  <c r="N18" i="2"/>
  <c r="Q23" i="2"/>
  <c r="Q25" i="2"/>
  <c r="Q24" i="2"/>
  <c r="Q26" i="2"/>
  <c r="O18" i="2" l="1"/>
  <c r="N20" i="2"/>
  <c r="N33" i="2"/>
  <c r="Q31" i="2"/>
  <c r="Q29" i="2"/>
  <c r="Q27" i="2"/>
  <c r="Q32" i="2"/>
  <c r="Q30" i="2"/>
  <c r="Q28" i="2"/>
  <c r="O33" i="2" l="1"/>
  <c r="P22" i="2"/>
  <c r="O20" i="2"/>
  <c r="P18" i="2"/>
  <c r="P20" i="2" s="1"/>
  <c r="Q22" i="2"/>
</calcChain>
</file>

<file path=xl/sharedStrings.xml><?xml version="1.0" encoding="utf-8"?>
<sst xmlns="http://schemas.openxmlformats.org/spreadsheetml/2006/main" count="150" uniqueCount="84">
  <si>
    <t>№ п\п</t>
  </si>
  <si>
    <t>Адрес МКД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</si>
  <si>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</si>
  <si>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</si>
  <si>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</si>
  <si>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</si>
  <si>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</si>
  <si>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</si>
  <si>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руб.</t>
  </si>
  <si>
    <t>ед.</t>
  </si>
  <si>
    <t>кв.м.</t>
  </si>
  <si>
    <t>куб.м.</t>
  </si>
  <si>
    <t>№ п/п</t>
  </si>
  <si>
    <t>Год</t>
  </si>
  <si>
    <t>Материал стен</t>
  </si>
  <si>
    <t>Количество этажей</t>
  </si>
  <si>
    <t>Количество подъездов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</si>
  <si>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</si>
  <si>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</si>
  <si>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</si>
  <si>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</si>
  <si>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</si>
  <si>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</si>
  <si>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</si>
  <si>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</si>
  <si>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</si>
  <si>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</si>
  <si>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</si>
  <si>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</si>
  <si>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</si>
  <si>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</si>
  <si>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</si>
  <si>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</si>
  <si>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2014 год</t>
  </si>
  <si>
    <t>2015 год</t>
  </si>
  <si>
    <t xml:space="preserve">Итого по МО </t>
  </si>
  <si>
    <t>2016 год</t>
  </si>
  <si>
    <t>отопление</t>
  </si>
  <si>
    <t>горячее водоснабжение</t>
  </si>
  <si>
    <t>холодное водоснабжение</t>
  </si>
  <si>
    <t>водоотведение</t>
  </si>
  <si>
    <t>газоснабжение</t>
  </si>
  <si>
    <t>п. Светлый, ул. Набережная, д. 11</t>
  </si>
  <si>
    <t>п. Светлый, ул. Первопроходцев, д. 64</t>
  </si>
  <si>
    <t>п. Светлый, ул. Набережная, д. 12</t>
  </si>
  <si>
    <t>п. Светлый, ул. Набережная, д. 13</t>
  </si>
  <si>
    <t>п. Светлый, ул. Набережная, д. 52</t>
  </si>
  <si>
    <t>п. Светлый, ул. Первопроходцев, д. 34</t>
  </si>
  <si>
    <t>п. Светлый, ул. Набережная, д. 14</t>
  </si>
  <si>
    <t>п. Светлый, ул. Набережная, д. 17</t>
  </si>
  <si>
    <t>п. Светлый, ул. Набережная, д. 15</t>
  </si>
  <si>
    <t>п. Светлый, ул. Первопроходцев, д. 44</t>
  </si>
  <si>
    <t>п. Светлый, ул. Набережная, д. 19</t>
  </si>
  <si>
    <t>п. Светлый, ул. Набережная, д. 20</t>
  </si>
  <si>
    <t>п. Светлый, ул. Набережная, д. 53</t>
  </si>
  <si>
    <t>п. Светлый, ул. Набережная, д. 16</t>
  </si>
  <si>
    <t>п. Светлый, ул. Первопроходцев, д. 42</t>
  </si>
  <si>
    <t>п. Светлый, ул. Первопроходцев, д. 37</t>
  </si>
  <si>
    <t>п. Светлый, ул. Первопроходцев, д. 36</t>
  </si>
  <si>
    <t>дерево</t>
  </si>
  <si>
    <t>Стоимость капитального ремонта 
ВСЕГО</t>
  </si>
  <si>
    <t>Итого по МО за 3 года</t>
  </si>
  <si>
    <t>Общая площадь МКД, всего</t>
  </si>
  <si>
    <t>Виды, установленные ч.1 ст.166 Жилищного Кодекса РФ</t>
  </si>
  <si>
    <t>электроснабжение</t>
  </si>
  <si>
    <t>Предельная стоимость капитального ремонта 1 кв. м 
общей площади помещений МКД</t>
  </si>
  <si>
    <t>Удельная стоимость капитального ремонта 1 кв. м 
общей площади помещений МКД</t>
  </si>
  <si>
    <t>Перечень многоквартирных домов, которые подлежат капитальному ремонту в соответствии с краткосрочным планом реализации  программы капитального ремонта общего имущества в многоквартирных домах, расположенных на территории сельского поселения Светлый</t>
  </si>
  <si>
    <t>Итого:</t>
  </si>
  <si>
    <t xml:space="preserve">Итого: </t>
  </si>
  <si>
    <t>1.</t>
  </si>
  <si>
    <t>2.</t>
  </si>
  <si>
    <t>3.</t>
  </si>
  <si>
    <t>4.</t>
  </si>
  <si>
    <t>5.</t>
  </si>
  <si>
    <t>6.</t>
  </si>
  <si>
    <t>Перечень работ  по капитальному ремонту общего имущества в многоквартирных домах, которые подлежат капитальному ремонту в соответствии с краткосрочным планом реализации  программы капитального ремонта общего имущества в многоквартирных домах, расположенных на территории сельского поселения Светлый</t>
  </si>
  <si>
    <t>Приложение к постановлению администрации сельского поселения Светлый от 28.03.2016 № 34</t>
  </si>
  <si>
    <t>"Приложение к постановлению администрации сельского поселения Светлый от 13.10.2014 № 121</t>
  </si>
  <si>
    <t>"Приложение к постановлению администрации сельского поселения Светлый от 13.10.2014 №121</t>
  </si>
  <si>
    <t>п. Светлый, ул. Первопроходцев, д. 62</t>
  </si>
  <si>
    <t xml:space="preserve">Приложение к постановлению администрации сельского поселения Светлый от 28.03.2016 № 34 </t>
  </si>
  <si>
    <t>Лист 2</t>
  </si>
  <si>
    <t>Лист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</si>
</sst>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4" fontId="0" fillId="0" borderId="0" xfId="0" applyNumberFormat="1"/>
    <xf numFmtId="0" fontId="6" fillId="0" borderId="0" xfId="0" applyFont="1"/>
    <xf numFmtId="0" fontId="9" fillId="0" borderId="0" xfId="0" applyFont="1"/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4" fontId="1" fillId="0" borderId="18" xfId="0" applyNumberFormat="1" applyFont="1" applyBorder="1"/>
    <xf numFmtId="4" fontId="1" fillId="0" borderId="29" xfId="0" applyNumberFormat="1" applyFont="1" applyBorder="1"/>
    <xf numFmtId="0" fontId="3" fillId="0" borderId="29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5" fillId="0" borderId="14" xfId="0" applyNumberFormat="1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2" fillId="2" borderId="14" xfId="0" applyNumberFormat="1" applyFont="1" applyFill="1" applyBorder="1" applyAlignment="1">
      <alignment horizontal="center" vertical="center"/>
    </xf>
    <xf numFmtId="3" fontId="12" fillId="2" borderId="14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 applyAlignment="1">
      <alignment horizontal="center" vertical="center"/>
    </xf>
    <xf numFmtId="0" fontId="0" fillId="0" borderId="0" xfId="0" applyFill="1"/>
    <xf numFmtId="0" fontId="13" fillId="0" borderId="1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1" fillId="0" borderId="0" xfId="0" applyFont="1" applyFill="1"/>
    <xf numFmtId="0" fontId="1" fillId="0" borderId="2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1" fillId="0" borderId="32" xfId="0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/>
    </xf>
    <xf numFmtId="4" fontId="1" fillId="0" borderId="32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 vertical="center"/>
    </xf>
    <xf numFmtId="4" fontId="14" fillId="0" borderId="35" xfId="0" applyNumberFormat="1" applyFont="1" applyFill="1" applyBorder="1" applyAlignment="1">
      <alignment horizontal="center" vertical="center" wrapText="1"/>
    </xf>
    <xf numFmtId="4" fontId="14" fillId="0" borderId="35" xfId="0" applyNumberFormat="1" applyFont="1" applyFill="1" applyBorder="1" applyAlignment="1">
      <alignment horizontal="left" wrapText="1"/>
    </xf>
    <xf numFmtId="1" fontId="14" fillId="0" borderId="35" xfId="0" applyNumberFormat="1" applyFont="1" applyFill="1" applyBorder="1" applyAlignment="1">
      <alignment horizontal="center" vertical="center"/>
    </xf>
    <xf numFmtId="4" fontId="14" fillId="0" borderId="35" xfId="0" applyNumberFormat="1" applyFont="1" applyFill="1" applyBorder="1" applyAlignment="1">
      <alignment horizontal="center" vertical="center"/>
    </xf>
    <xf numFmtId="3" fontId="14" fillId="0" borderId="26" xfId="0" applyNumberFormat="1" applyFont="1" applyFill="1" applyBorder="1" applyAlignment="1">
      <alignment horizontal="center" vertical="center"/>
    </xf>
    <xf numFmtId="3" fontId="14" fillId="0" borderId="35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4" fontId="14" fillId="0" borderId="37" xfId="0" applyNumberFormat="1" applyFont="1" applyFill="1" applyBorder="1" applyAlignment="1">
      <alignment horizontal="center" vertical="center"/>
    </xf>
    <xf numFmtId="4" fontId="14" fillId="0" borderId="26" xfId="0" applyNumberFormat="1" applyFont="1" applyFill="1" applyBorder="1" applyAlignment="1">
      <alignment horizontal="left" wrapText="1"/>
    </xf>
    <xf numFmtId="3" fontId="1" fillId="0" borderId="29" xfId="0" applyNumberFormat="1" applyFont="1" applyFill="1" applyBorder="1" applyAlignment="1">
      <alignment horizontal="center" vertical="center"/>
    </xf>
    <xf numFmtId="1" fontId="15" fillId="0" borderId="36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 vertical="center"/>
    </xf>
    <xf numFmtId="3" fontId="12" fillId="0" borderId="14" xfId="0" applyNumberFormat="1" applyFont="1" applyFill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center" vertical="center"/>
    </xf>
    <xf numFmtId="4" fontId="1" fillId="0" borderId="35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4" fontId="1" fillId="0" borderId="29" xfId="0" applyNumberFormat="1" applyFont="1" applyFill="1" applyBorder="1"/>
    <xf numFmtId="0" fontId="1" fillId="0" borderId="2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" fontId="1" fillId="0" borderId="30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/>
    <xf numFmtId="0" fontId="1" fillId="0" borderId="3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6" fillId="0" borderId="0" xfId="0" applyNumberFormat="1" applyFont="1" applyAlignment="1">
      <alignment horizontal="right" vertical="center" wrapText="1"/>
    </xf>
    <xf numFmtId="0" fontId="12" fillId="2" borderId="1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25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textRotation="90"/>
    </xf>
    <xf numFmtId="0" fontId="1" fillId="0" borderId="6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5" fontId="3" fillId="0" borderId="29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zoomScaleNormal="100" workbookViewId="0">
      <selection activeCell="N8" sqref="N8"/>
    </sheetView>
  </sheetViews>
  <sheetFormatPr defaultRowHeight="15" x14ac:dyDescent="0.25"/>
  <cols>
    <col min="1" max="1" width="4.28515625" style="46" customWidth="1"/>
    <col min="2" max="2" width="34.5703125" style="46" customWidth="1"/>
    <col min="3" max="4" width="5.7109375" style="46" customWidth="1"/>
    <col min="5" max="5" width="8.5703125" style="46" customWidth="1"/>
    <col min="6" max="6" width="5.7109375" style="46" customWidth="1"/>
    <col min="7" max="7" width="5.5703125" style="46" customWidth="1"/>
    <col min="8" max="11" width="9.28515625" style="46" customWidth="1"/>
    <col min="12" max="12" width="13.7109375" style="46" customWidth="1"/>
    <col min="13" max="13" width="9.28515625" style="46" customWidth="1"/>
    <col min="14" max="14" width="11.7109375" style="46" customWidth="1"/>
    <col min="15" max="15" width="11.42578125" style="46" customWidth="1"/>
    <col min="16" max="16" width="12.7109375" style="46" customWidth="1"/>
    <col min="17" max="17" width="11.42578125" style="46" customWidth="1"/>
    <col min="18" max="19" width="9.28515625" style="46" customWidth="1"/>
    <col min="20" max="16384" width="9.140625" style="46"/>
  </cols>
  <sheetData>
    <row r="1" spans="1:19" x14ac:dyDescent="0.25">
      <c r="A1" s="166" t="s">
        <v>77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</row>
    <row r="2" spans="1:19" ht="47.25" customHeight="1" x14ac:dyDescent="0.25">
      <c r="A2" s="117" t="s">
        <v>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32.25" customHeight="1" thickBot="1" x14ac:dyDescent="0.3">
      <c r="A3" s="144" t="s">
        <v>67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</row>
    <row r="4" spans="1:19" ht="31.5" customHeight="1" thickBot="1" x14ac:dyDescent="0.3">
      <c r="A4" s="145" t="s">
        <v>12</v>
      </c>
      <c r="B4" s="148" t="s">
        <v>1</v>
      </c>
      <c r="C4" s="151" t="s">
        <v>13</v>
      </c>
      <c r="D4" s="152"/>
      <c r="E4" s="153" t="s">
        <v>14</v>
      </c>
      <c r="F4" s="153" t="s">
        <v>15</v>
      </c>
      <c r="G4" s="153" t="s">
        <v>16</v>
      </c>
      <c r="H4" s="156" t="s">
        <v>62</v>
      </c>
      <c r="I4" s="158" t="s">
        <v>17</v>
      </c>
      <c r="J4" s="148"/>
      <c r="K4" s="156" t="s">
        <v>18</v>
      </c>
      <c r="L4" s="158" t="s">
        <v>19</v>
      </c>
      <c r="M4" s="158"/>
      <c r="N4" s="158"/>
      <c r="O4" s="158"/>
      <c r="P4" s="148"/>
      <c r="Q4" s="156" t="s">
        <v>66</v>
      </c>
      <c r="R4" s="156" t="s">
        <v>65</v>
      </c>
      <c r="S4" s="156" t="s">
        <v>20</v>
      </c>
    </row>
    <row r="5" spans="1:19" ht="15.75" thickBot="1" x14ac:dyDescent="0.3">
      <c r="A5" s="146"/>
      <c r="B5" s="149"/>
      <c r="C5" s="159" t="s">
        <v>21</v>
      </c>
      <c r="D5" s="156" t="s">
        <v>22</v>
      </c>
      <c r="E5" s="154"/>
      <c r="F5" s="154"/>
      <c r="G5" s="154"/>
      <c r="H5" s="157"/>
      <c r="I5" s="159" t="s">
        <v>23</v>
      </c>
      <c r="J5" s="159" t="s">
        <v>24</v>
      </c>
      <c r="K5" s="157"/>
      <c r="L5" s="159" t="s">
        <v>23</v>
      </c>
      <c r="M5" s="158" t="s">
        <v>25</v>
      </c>
      <c r="N5" s="158"/>
      <c r="O5" s="158"/>
      <c r="P5" s="148"/>
      <c r="Q5" s="157"/>
      <c r="R5" s="157"/>
      <c r="S5" s="157"/>
    </row>
    <row r="6" spans="1:19" ht="124.5" customHeight="1" thickBot="1" x14ac:dyDescent="0.3">
      <c r="A6" s="146"/>
      <c r="B6" s="149"/>
      <c r="C6" s="163"/>
      <c r="D6" s="157"/>
      <c r="E6" s="154"/>
      <c r="F6" s="154"/>
      <c r="G6" s="154"/>
      <c r="H6" s="157"/>
      <c r="I6" s="160"/>
      <c r="J6" s="160"/>
      <c r="K6" s="157"/>
      <c r="L6" s="160"/>
      <c r="M6" s="36" t="s">
        <v>26</v>
      </c>
      <c r="N6" s="36" t="s">
        <v>27</v>
      </c>
      <c r="O6" s="36" t="s">
        <v>28</v>
      </c>
      <c r="P6" s="36" t="s">
        <v>29</v>
      </c>
      <c r="Q6" s="157"/>
      <c r="R6" s="157"/>
      <c r="S6" s="157"/>
    </row>
    <row r="7" spans="1:19" s="49" customFormat="1" ht="13.5" thickBot="1" x14ac:dyDescent="0.25">
      <c r="A7" s="147"/>
      <c r="B7" s="150"/>
      <c r="C7" s="160"/>
      <c r="D7" s="162"/>
      <c r="E7" s="155"/>
      <c r="F7" s="155"/>
      <c r="G7" s="155"/>
      <c r="H7" s="37" t="s">
        <v>30</v>
      </c>
      <c r="I7" s="37" t="s">
        <v>30</v>
      </c>
      <c r="J7" s="37" t="s">
        <v>30</v>
      </c>
      <c r="K7" s="37" t="s">
        <v>31</v>
      </c>
      <c r="L7" s="38" t="s">
        <v>8</v>
      </c>
      <c r="M7" s="37" t="s">
        <v>8</v>
      </c>
      <c r="N7" s="37" t="s">
        <v>8</v>
      </c>
      <c r="O7" s="37" t="s">
        <v>8</v>
      </c>
      <c r="P7" s="37" t="s">
        <v>8</v>
      </c>
      <c r="Q7" s="37" t="s">
        <v>32</v>
      </c>
      <c r="R7" s="37" t="s">
        <v>32</v>
      </c>
      <c r="S7" s="162"/>
    </row>
    <row r="8" spans="1:19" s="49" customFormat="1" ht="15.75" customHeight="1" thickBot="1" x14ac:dyDescent="0.25">
      <c r="A8" s="47">
        <v>1</v>
      </c>
      <c r="B8" s="35">
        <v>2</v>
      </c>
      <c r="C8" s="40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4">
        <v>9</v>
      </c>
      <c r="J8" s="48">
        <v>10</v>
      </c>
      <c r="K8" s="35">
        <v>11</v>
      </c>
      <c r="L8" s="40">
        <v>12</v>
      </c>
      <c r="M8" s="34">
        <v>13</v>
      </c>
      <c r="N8" s="41">
        <v>14</v>
      </c>
      <c r="O8" s="40">
        <v>15</v>
      </c>
      <c r="P8" s="35">
        <v>16</v>
      </c>
      <c r="Q8" s="35">
        <v>17</v>
      </c>
      <c r="R8" s="35">
        <v>18</v>
      </c>
      <c r="S8" s="35">
        <v>19</v>
      </c>
    </row>
    <row r="9" spans="1:19" ht="16.5" thickBot="1" x14ac:dyDescent="0.3">
      <c r="A9" s="136">
        <v>2014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61"/>
      <c r="M9" s="161"/>
      <c r="N9" s="161"/>
      <c r="O9" s="161"/>
      <c r="P9" s="137"/>
      <c r="Q9" s="137"/>
      <c r="R9" s="137"/>
      <c r="S9" s="138"/>
    </row>
    <row r="10" spans="1:19" ht="15.75" customHeight="1" x14ac:dyDescent="0.25">
      <c r="A10" s="50">
        <v>1</v>
      </c>
      <c r="B10" s="71" t="s">
        <v>46</v>
      </c>
      <c r="C10" s="73">
        <v>1970</v>
      </c>
      <c r="D10" s="50">
        <v>0</v>
      </c>
      <c r="E10" s="50" t="s">
        <v>59</v>
      </c>
      <c r="F10" s="74">
        <v>2</v>
      </c>
      <c r="G10" s="75">
        <v>2</v>
      </c>
      <c r="H10" s="45">
        <v>526.4</v>
      </c>
      <c r="I10" s="45">
        <v>488.2</v>
      </c>
      <c r="J10" s="45">
        <v>213.6</v>
      </c>
      <c r="K10" s="72">
        <v>27</v>
      </c>
      <c r="L10" s="57">
        <v>1351568.28</v>
      </c>
      <c r="M10" s="56">
        <v>0</v>
      </c>
      <c r="N10" s="57">
        <v>135156.82999999999</v>
      </c>
      <c r="O10" s="56">
        <f t="shared" ref="O10:O15" si="0">N10*0.25</f>
        <v>33789.207499999997</v>
      </c>
      <c r="P10" s="45">
        <v>1182622.24</v>
      </c>
      <c r="Q10" s="45">
        <f t="shared" ref="Q10:Q15" si="1">L10/I10</f>
        <v>2768.4725112658748</v>
      </c>
      <c r="R10" s="56">
        <v>9454.09</v>
      </c>
      <c r="S10" s="76">
        <v>42368</v>
      </c>
    </row>
    <row r="11" spans="1:19" ht="15.75" customHeight="1" x14ac:dyDescent="0.25">
      <c r="A11" s="55">
        <v>2</v>
      </c>
      <c r="B11" s="71" t="s">
        <v>44</v>
      </c>
      <c r="C11" s="73">
        <v>1967</v>
      </c>
      <c r="D11" s="50">
        <v>0</v>
      </c>
      <c r="E11" s="50" t="s">
        <v>59</v>
      </c>
      <c r="F11" s="74">
        <v>2</v>
      </c>
      <c r="G11" s="75">
        <v>2</v>
      </c>
      <c r="H11" s="45">
        <v>537.4</v>
      </c>
      <c r="I11" s="45">
        <v>496.8</v>
      </c>
      <c r="J11" s="45">
        <v>323.39999999999998</v>
      </c>
      <c r="K11" s="72">
        <v>20</v>
      </c>
      <c r="L11" s="57">
        <v>1199504.22</v>
      </c>
      <c r="M11" s="56">
        <v>0</v>
      </c>
      <c r="N11" s="57">
        <f t="shared" ref="N11:N15" si="2">L11*10%</f>
        <v>119950.42200000001</v>
      </c>
      <c r="O11" s="56">
        <f t="shared" si="0"/>
        <v>29987.605500000001</v>
      </c>
      <c r="P11" s="45">
        <f t="shared" ref="P11:P15" si="3">L11-(M11+N11+O11)</f>
        <v>1049566.1924999999</v>
      </c>
      <c r="Q11" s="45">
        <f t="shared" si="1"/>
        <v>2414.4609903381643</v>
      </c>
      <c r="R11" s="56">
        <v>9454.09</v>
      </c>
      <c r="S11" s="76">
        <v>42368</v>
      </c>
    </row>
    <row r="12" spans="1:19" ht="15.75" customHeight="1" x14ac:dyDescent="0.25">
      <c r="A12" s="55">
        <v>3</v>
      </c>
      <c r="B12" s="71" t="s">
        <v>42</v>
      </c>
      <c r="C12" s="73">
        <v>1967</v>
      </c>
      <c r="D12" s="50">
        <v>0</v>
      </c>
      <c r="E12" s="50" t="s">
        <v>59</v>
      </c>
      <c r="F12" s="74">
        <v>2</v>
      </c>
      <c r="G12" s="75">
        <v>2</v>
      </c>
      <c r="H12" s="45">
        <v>533.70000000000005</v>
      </c>
      <c r="I12" s="45">
        <v>491.13</v>
      </c>
      <c r="J12" s="45">
        <v>409.03</v>
      </c>
      <c r="K12" s="72">
        <v>26</v>
      </c>
      <c r="L12" s="57">
        <v>1084175.43</v>
      </c>
      <c r="M12" s="56">
        <v>0</v>
      </c>
      <c r="N12" s="57">
        <f t="shared" si="2"/>
        <v>108417.54300000001</v>
      </c>
      <c r="O12" s="56">
        <f t="shared" si="0"/>
        <v>27104.385750000001</v>
      </c>
      <c r="P12" s="45">
        <f t="shared" si="3"/>
        <v>948653.50124999997</v>
      </c>
      <c r="Q12" s="45">
        <f t="shared" si="1"/>
        <v>2207.5121250992606</v>
      </c>
      <c r="R12" s="56">
        <v>9454.09</v>
      </c>
      <c r="S12" s="76">
        <v>42368</v>
      </c>
    </row>
    <row r="13" spans="1:19" ht="15.75" customHeight="1" x14ac:dyDescent="0.25">
      <c r="A13" s="55">
        <v>4</v>
      </c>
      <c r="B13" s="71" t="s">
        <v>45</v>
      </c>
      <c r="C13" s="73">
        <v>1967</v>
      </c>
      <c r="D13" s="50">
        <v>0</v>
      </c>
      <c r="E13" s="50" t="s">
        <v>59</v>
      </c>
      <c r="F13" s="74">
        <v>2</v>
      </c>
      <c r="G13" s="75">
        <v>2</v>
      </c>
      <c r="H13" s="45">
        <v>544.20000000000005</v>
      </c>
      <c r="I13" s="45">
        <v>504.9</v>
      </c>
      <c r="J13" s="45">
        <v>309.5</v>
      </c>
      <c r="K13" s="72">
        <v>23</v>
      </c>
      <c r="L13" s="57">
        <v>591408.22</v>
      </c>
      <c r="M13" s="56">
        <v>0</v>
      </c>
      <c r="N13" s="57">
        <f t="shared" si="2"/>
        <v>59140.822</v>
      </c>
      <c r="O13" s="56">
        <f t="shared" si="0"/>
        <v>14785.2055</v>
      </c>
      <c r="P13" s="45">
        <f t="shared" si="3"/>
        <v>517482.1925</v>
      </c>
      <c r="Q13" s="45">
        <f t="shared" si="1"/>
        <v>1171.3373341255694</v>
      </c>
      <c r="R13" s="56">
        <v>9454.09</v>
      </c>
      <c r="S13" s="76">
        <v>42368</v>
      </c>
    </row>
    <row r="14" spans="1:19" ht="15.75" customHeight="1" x14ac:dyDescent="0.25">
      <c r="A14" s="55">
        <v>5</v>
      </c>
      <c r="B14" s="71" t="s">
        <v>49</v>
      </c>
      <c r="C14" s="73">
        <v>1968</v>
      </c>
      <c r="D14" s="50">
        <v>0</v>
      </c>
      <c r="E14" s="50" t="s">
        <v>59</v>
      </c>
      <c r="F14" s="74">
        <v>2</v>
      </c>
      <c r="G14" s="75">
        <v>2</v>
      </c>
      <c r="H14" s="45">
        <v>535.79999999999995</v>
      </c>
      <c r="I14" s="45">
        <v>493.1</v>
      </c>
      <c r="J14" s="45">
        <v>370.8</v>
      </c>
      <c r="K14" s="72">
        <v>31</v>
      </c>
      <c r="L14" s="57">
        <v>1127961.08</v>
      </c>
      <c r="M14" s="56">
        <v>0</v>
      </c>
      <c r="N14" s="57">
        <f t="shared" si="2"/>
        <v>112796.10800000001</v>
      </c>
      <c r="O14" s="56">
        <f t="shared" si="0"/>
        <v>28199.027000000002</v>
      </c>
      <c r="P14" s="45">
        <f t="shared" si="3"/>
        <v>986965.94500000007</v>
      </c>
      <c r="Q14" s="45">
        <f t="shared" si="1"/>
        <v>2287.4895153112961</v>
      </c>
      <c r="R14" s="56">
        <v>9454.09</v>
      </c>
      <c r="S14" s="76">
        <v>42368</v>
      </c>
    </row>
    <row r="15" spans="1:19" ht="15.75" customHeight="1" thickBot="1" x14ac:dyDescent="0.3">
      <c r="A15" s="55">
        <v>6</v>
      </c>
      <c r="B15" s="71" t="s">
        <v>50</v>
      </c>
      <c r="C15" s="73">
        <v>1968</v>
      </c>
      <c r="D15" s="50">
        <v>0</v>
      </c>
      <c r="E15" s="50" t="s">
        <v>59</v>
      </c>
      <c r="F15" s="74">
        <v>2</v>
      </c>
      <c r="G15" s="75">
        <v>2</v>
      </c>
      <c r="H15" s="45">
        <v>544.5</v>
      </c>
      <c r="I15" s="45">
        <v>512.23</v>
      </c>
      <c r="J15" s="45">
        <v>255.7</v>
      </c>
      <c r="K15" s="50">
        <v>26</v>
      </c>
      <c r="L15" s="57">
        <v>358657.4</v>
      </c>
      <c r="M15" s="56">
        <v>0</v>
      </c>
      <c r="N15" s="57">
        <f t="shared" si="2"/>
        <v>35865.740000000005</v>
      </c>
      <c r="O15" s="56">
        <f t="shared" si="0"/>
        <v>8966.4350000000013</v>
      </c>
      <c r="P15" s="45">
        <f t="shared" si="3"/>
        <v>313825.22500000003</v>
      </c>
      <c r="Q15" s="45">
        <f t="shared" si="1"/>
        <v>700.18819670850985</v>
      </c>
      <c r="R15" s="56">
        <v>9454.09</v>
      </c>
      <c r="S15" s="76">
        <v>42368</v>
      </c>
    </row>
    <row r="16" spans="1:19" s="54" customFormat="1" ht="15.75" thickBot="1" x14ac:dyDescent="0.3">
      <c r="A16" s="139" t="s">
        <v>69</v>
      </c>
      <c r="B16" s="140"/>
      <c r="C16" s="51"/>
      <c r="D16" s="52"/>
      <c r="E16" s="52"/>
      <c r="F16" s="52"/>
      <c r="G16" s="52"/>
      <c r="H16" s="53"/>
      <c r="I16" s="53"/>
      <c r="J16" s="53"/>
      <c r="K16" s="77"/>
      <c r="L16" s="61">
        <f>SUM(L10:L15)</f>
        <v>5713274.6299999999</v>
      </c>
      <c r="M16" s="61">
        <f>SUM(M11:M15)</f>
        <v>0</v>
      </c>
      <c r="N16" s="61">
        <f>SUM(N10:N15)</f>
        <v>571327.46499999997</v>
      </c>
      <c r="O16" s="53">
        <f>SUM(O10:O15)</f>
        <v>142831.86624999999</v>
      </c>
      <c r="P16" s="53">
        <f>SUM(P10:P15)</f>
        <v>4999115.2962499997</v>
      </c>
      <c r="Q16" s="53"/>
      <c r="R16" s="53"/>
      <c r="S16" s="52"/>
    </row>
    <row r="17" spans="1:19" ht="16.5" thickBot="1" x14ac:dyDescent="0.3">
      <c r="A17" s="136">
        <v>2015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8"/>
    </row>
    <row r="18" spans="1:19" x14ac:dyDescent="0.25">
      <c r="A18" s="86">
        <v>1</v>
      </c>
      <c r="B18" s="87" t="s">
        <v>48</v>
      </c>
      <c r="C18" s="39">
        <v>1968</v>
      </c>
      <c r="D18" s="88">
        <v>0</v>
      </c>
      <c r="E18" s="50" t="s">
        <v>59</v>
      </c>
      <c r="F18" s="39">
        <v>2</v>
      </c>
      <c r="G18" s="39">
        <v>2</v>
      </c>
      <c r="H18" s="45">
        <v>538.4</v>
      </c>
      <c r="I18" s="45">
        <v>498.9</v>
      </c>
      <c r="J18" s="59">
        <v>361.4</v>
      </c>
      <c r="K18" s="55">
        <v>21</v>
      </c>
      <c r="L18" s="57">
        <v>1090316.02</v>
      </c>
      <c r="M18" s="56">
        <v>0</v>
      </c>
      <c r="N18" s="57">
        <f t="shared" ref="N18:N19" si="4">L18*10%</f>
        <v>109031.60200000001</v>
      </c>
      <c r="O18" s="56">
        <f t="shared" ref="O18:O19" si="5">N18*0.25</f>
        <v>27257.900500000003</v>
      </c>
      <c r="P18" s="45">
        <f t="shared" ref="P18:P19" si="6">L18-(M18+N18+O18)</f>
        <v>954026.51750000007</v>
      </c>
      <c r="Q18" s="45">
        <f t="shared" ref="Q18:Q19" si="7">L18/I18</f>
        <v>2185.4400080176388</v>
      </c>
      <c r="R18" s="56">
        <v>9454.09</v>
      </c>
      <c r="S18" s="89">
        <v>42734</v>
      </c>
    </row>
    <row r="19" spans="1:19" ht="15.75" thickBot="1" x14ac:dyDescent="0.3">
      <c r="A19" s="86">
        <v>2</v>
      </c>
      <c r="B19" s="87" t="s">
        <v>43</v>
      </c>
      <c r="C19" s="90">
        <v>1974</v>
      </c>
      <c r="D19" s="91">
        <v>0</v>
      </c>
      <c r="E19" s="92" t="s">
        <v>59</v>
      </c>
      <c r="F19" s="90">
        <v>2</v>
      </c>
      <c r="G19" s="90">
        <v>2</v>
      </c>
      <c r="H19" s="93">
        <v>527</v>
      </c>
      <c r="I19" s="93">
        <v>494.77</v>
      </c>
      <c r="J19" s="94">
        <v>382.57</v>
      </c>
      <c r="K19" s="92">
        <v>27</v>
      </c>
      <c r="L19" s="57">
        <v>1875678.58</v>
      </c>
      <c r="M19" s="56">
        <v>0</v>
      </c>
      <c r="N19" s="57">
        <f t="shared" si="4"/>
        <v>187567.85800000001</v>
      </c>
      <c r="O19" s="56">
        <f t="shared" si="5"/>
        <v>46891.964500000002</v>
      </c>
      <c r="P19" s="45">
        <f t="shared" si="6"/>
        <v>1641218.7575000001</v>
      </c>
      <c r="Q19" s="45">
        <f t="shared" si="7"/>
        <v>3791.0111364876611</v>
      </c>
      <c r="R19" s="56">
        <v>9454.09</v>
      </c>
      <c r="S19" s="89">
        <v>42734</v>
      </c>
    </row>
    <row r="20" spans="1:19" ht="15.75" thickBot="1" x14ac:dyDescent="0.3">
      <c r="A20" s="139" t="s">
        <v>68</v>
      </c>
      <c r="B20" s="140"/>
      <c r="C20" s="51"/>
      <c r="D20" s="52"/>
      <c r="E20" s="52"/>
      <c r="F20" s="52"/>
      <c r="G20" s="52"/>
      <c r="H20" s="53"/>
      <c r="I20" s="53"/>
      <c r="J20" s="53"/>
      <c r="K20" s="52"/>
      <c r="L20" s="82">
        <f>SUM(L18:L19)</f>
        <v>2965994.6</v>
      </c>
      <c r="M20" s="61">
        <f>SUM(M18:M19)</f>
        <v>0</v>
      </c>
      <c r="N20" s="53">
        <f>SUM(N18:N19)</f>
        <v>296599.46000000002</v>
      </c>
      <c r="O20" s="61">
        <f>SUM(O18:O19)</f>
        <v>74149.865000000005</v>
      </c>
      <c r="P20" s="53">
        <f>SUM(P18:P19)</f>
        <v>2595245.2750000004</v>
      </c>
      <c r="Q20" s="53"/>
      <c r="R20" s="58"/>
      <c r="S20" s="60"/>
    </row>
    <row r="21" spans="1:19" ht="15.75" thickBot="1" x14ac:dyDescent="0.3">
      <c r="A21" s="141">
        <v>2016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3"/>
    </row>
    <row r="22" spans="1:19" x14ac:dyDescent="0.25">
      <c r="A22" s="95">
        <v>1</v>
      </c>
      <c r="B22" s="96" t="s">
        <v>51</v>
      </c>
      <c r="C22" s="97">
        <v>1969</v>
      </c>
      <c r="D22" s="97">
        <v>0</v>
      </c>
      <c r="E22" s="97" t="s">
        <v>59</v>
      </c>
      <c r="F22" s="97">
        <v>2</v>
      </c>
      <c r="G22" s="97">
        <v>2</v>
      </c>
      <c r="H22" s="56">
        <v>543.70000000000005</v>
      </c>
      <c r="I22" s="56">
        <v>499.9</v>
      </c>
      <c r="J22" s="56">
        <v>400.9</v>
      </c>
      <c r="K22" s="98">
        <v>19</v>
      </c>
      <c r="L22" s="57">
        <v>1092501.46</v>
      </c>
      <c r="M22" s="99">
        <v>0</v>
      </c>
      <c r="N22" s="57">
        <f t="shared" ref="N22:N29" si="8">L22*10%</f>
        <v>109250.14600000001</v>
      </c>
      <c r="O22" s="56">
        <f>N22*0.45</f>
        <v>49162.565700000006</v>
      </c>
      <c r="P22" s="45">
        <f t="shared" ref="P22:P32" si="9">L22-(M22+N22+O22)</f>
        <v>934088.74829999998</v>
      </c>
      <c r="Q22" s="100">
        <f>L22/I22</f>
        <v>2185.4400080016003</v>
      </c>
      <c r="R22" s="101">
        <v>9454.09</v>
      </c>
      <c r="S22" s="89">
        <v>42734</v>
      </c>
    </row>
    <row r="23" spans="1:19" x14ac:dyDescent="0.25">
      <c r="A23" s="86">
        <v>2</v>
      </c>
      <c r="B23" s="87" t="s">
        <v>80</v>
      </c>
      <c r="C23" s="39">
        <v>1970</v>
      </c>
      <c r="D23" s="39">
        <v>0</v>
      </c>
      <c r="E23" s="39" t="s">
        <v>59</v>
      </c>
      <c r="F23" s="39">
        <v>2</v>
      </c>
      <c r="G23" s="39">
        <v>2</v>
      </c>
      <c r="H23" s="45">
        <v>504.9</v>
      </c>
      <c r="I23" s="45">
        <v>489.1</v>
      </c>
      <c r="J23" s="45">
        <v>265.10000000000002</v>
      </c>
      <c r="K23" s="50">
        <v>30</v>
      </c>
      <c r="L23" s="57">
        <v>1262601.71</v>
      </c>
      <c r="M23" s="62">
        <v>0</v>
      </c>
      <c r="N23" s="57">
        <v>0</v>
      </c>
      <c r="O23" s="56">
        <f>N23*0.45</f>
        <v>0</v>
      </c>
      <c r="P23" s="45">
        <f t="shared" si="9"/>
        <v>1262601.71</v>
      </c>
      <c r="Q23" s="59">
        <f t="shared" ref="Q23:Q32" si="10">L23/I23</f>
        <v>2581.4796769576774</v>
      </c>
      <c r="R23" s="83">
        <v>9454.09</v>
      </c>
      <c r="S23" s="89">
        <v>42734</v>
      </c>
    </row>
    <row r="24" spans="1:19" x14ac:dyDescent="0.25">
      <c r="A24" s="86">
        <v>3</v>
      </c>
      <c r="B24" s="87" t="s">
        <v>47</v>
      </c>
      <c r="C24" s="39">
        <v>1969</v>
      </c>
      <c r="D24" s="39">
        <v>0</v>
      </c>
      <c r="E24" s="39" t="s">
        <v>59</v>
      </c>
      <c r="F24" s="39">
        <v>2</v>
      </c>
      <c r="G24" s="39">
        <v>2</v>
      </c>
      <c r="H24" s="45">
        <v>532.4</v>
      </c>
      <c r="I24" s="45">
        <v>504.18</v>
      </c>
      <c r="J24" s="45">
        <v>370.08</v>
      </c>
      <c r="K24" s="50">
        <v>19</v>
      </c>
      <c r="L24" s="57">
        <v>2013485.15</v>
      </c>
      <c r="M24" s="62">
        <v>0</v>
      </c>
      <c r="N24" s="57">
        <f t="shared" si="8"/>
        <v>201348.51500000001</v>
      </c>
      <c r="O24" s="56">
        <f>N24*0.45</f>
        <v>90606.831750000012</v>
      </c>
      <c r="P24" s="45">
        <f t="shared" si="9"/>
        <v>1721529.8032499999</v>
      </c>
      <c r="Q24" s="59">
        <f t="shared" si="10"/>
        <v>3993.5839382760123</v>
      </c>
      <c r="R24" s="83">
        <v>9454.09</v>
      </c>
      <c r="S24" s="89">
        <v>42734</v>
      </c>
    </row>
    <row r="25" spans="1:19" x14ac:dyDescent="0.25">
      <c r="A25" s="86">
        <v>4</v>
      </c>
      <c r="B25" s="87" t="s">
        <v>52</v>
      </c>
      <c r="C25" s="39">
        <v>1969</v>
      </c>
      <c r="D25" s="39">
        <v>0</v>
      </c>
      <c r="E25" s="39" t="s">
        <v>59</v>
      </c>
      <c r="F25" s="39">
        <v>2</v>
      </c>
      <c r="G25" s="39">
        <v>2</v>
      </c>
      <c r="H25" s="45">
        <v>541.1</v>
      </c>
      <c r="I25" s="45">
        <v>501.19</v>
      </c>
      <c r="J25" s="45">
        <v>302.99</v>
      </c>
      <c r="K25" s="50">
        <v>35</v>
      </c>
      <c r="L25" s="57">
        <v>852398.89</v>
      </c>
      <c r="M25" s="62">
        <v>0</v>
      </c>
      <c r="N25" s="57">
        <f t="shared" si="8"/>
        <v>85239.88900000001</v>
      </c>
      <c r="O25" s="56">
        <f>N25*0.45</f>
        <v>38357.950050000007</v>
      </c>
      <c r="P25" s="45">
        <f t="shared" si="9"/>
        <v>728801.05095000006</v>
      </c>
      <c r="Q25" s="59">
        <f t="shared" si="10"/>
        <v>1700.7499950118718</v>
      </c>
      <c r="R25" s="83">
        <v>9454.09</v>
      </c>
      <c r="S25" s="89">
        <v>42734</v>
      </c>
    </row>
    <row r="26" spans="1:19" x14ac:dyDescent="0.25">
      <c r="A26" s="86">
        <v>5</v>
      </c>
      <c r="B26" s="87" t="s">
        <v>54</v>
      </c>
      <c r="C26" s="39">
        <v>1970</v>
      </c>
      <c r="D26" s="39">
        <v>0</v>
      </c>
      <c r="E26" s="39" t="s">
        <v>59</v>
      </c>
      <c r="F26" s="39">
        <v>2</v>
      </c>
      <c r="G26" s="39">
        <v>2</v>
      </c>
      <c r="H26" s="45">
        <v>540</v>
      </c>
      <c r="I26" s="45">
        <v>498.6</v>
      </c>
      <c r="J26" s="45">
        <v>457</v>
      </c>
      <c r="K26" s="50">
        <v>19</v>
      </c>
      <c r="L26" s="57">
        <v>1063075.03</v>
      </c>
      <c r="M26" s="62">
        <v>0</v>
      </c>
      <c r="N26" s="57">
        <v>106307.5</v>
      </c>
      <c r="O26" s="56">
        <f>N26*0.45</f>
        <v>47838.375</v>
      </c>
      <c r="P26" s="45">
        <f t="shared" si="9"/>
        <v>908929.15500000003</v>
      </c>
      <c r="Q26" s="59">
        <f t="shared" si="10"/>
        <v>2132.1199959887686</v>
      </c>
      <c r="R26" s="83">
        <v>9454.09</v>
      </c>
      <c r="S26" s="89">
        <v>42734</v>
      </c>
    </row>
    <row r="27" spans="1:19" x14ac:dyDescent="0.25">
      <c r="A27" s="86">
        <v>6</v>
      </c>
      <c r="B27" s="87" t="s">
        <v>50</v>
      </c>
      <c r="C27" s="39">
        <v>1968</v>
      </c>
      <c r="D27" s="39">
        <v>0</v>
      </c>
      <c r="E27" s="39" t="s">
        <v>59</v>
      </c>
      <c r="F27" s="39">
        <v>2</v>
      </c>
      <c r="G27" s="39">
        <v>2</v>
      </c>
      <c r="H27" s="45">
        <v>544.5</v>
      </c>
      <c r="I27" s="45">
        <v>512.23</v>
      </c>
      <c r="J27" s="45">
        <v>255.7</v>
      </c>
      <c r="K27" s="50">
        <v>26</v>
      </c>
      <c r="L27" s="57">
        <v>361562.67</v>
      </c>
      <c r="M27" s="62">
        <v>0</v>
      </c>
      <c r="N27" s="57">
        <f t="shared" si="8"/>
        <v>36156.267</v>
      </c>
      <c r="O27" s="56">
        <f>N27*0.45</f>
        <v>16270.32015</v>
      </c>
      <c r="P27" s="45">
        <f t="shared" si="9"/>
        <v>309136.08285000001</v>
      </c>
      <c r="Q27" s="59">
        <f t="shared" si="10"/>
        <v>705.86000429494561</v>
      </c>
      <c r="R27" s="83">
        <v>9454.09</v>
      </c>
      <c r="S27" s="89">
        <v>42734</v>
      </c>
    </row>
    <row r="28" spans="1:19" x14ac:dyDescent="0.25">
      <c r="A28" s="86">
        <v>7</v>
      </c>
      <c r="B28" s="87" t="s">
        <v>53</v>
      </c>
      <c r="C28" s="39">
        <v>1969</v>
      </c>
      <c r="D28" s="39">
        <v>0</v>
      </c>
      <c r="E28" s="39" t="s">
        <v>59</v>
      </c>
      <c r="F28" s="39">
        <v>2</v>
      </c>
      <c r="G28" s="39">
        <v>2</v>
      </c>
      <c r="H28" s="45">
        <v>539.6</v>
      </c>
      <c r="I28" s="45">
        <v>501.08</v>
      </c>
      <c r="J28" s="45">
        <v>240.48</v>
      </c>
      <c r="K28" s="50">
        <v>20</v>
      </c>
      <c r="L28" s="57">
        <v>602057.64</v>
      </c>
      <c r="M28" s="62">
        <v>0</v>
      </c>
      <c r="N28" s="57">
        <f t="shared" si="8"/>
        <v>60205.764000000003</v>
      </c>
      <c r="O28" s="56">
        <f>N28*0.45</f>
        <v>27092.593800000002</v>
      </c>
      <c r="P28" s="45">
        <f t="shared" si="9"/>
        <v>514759.28220000002</v>
      </c>
      <c r="Q28" s="59">
        <f t="shared" si="10"/>
        <v>1201.5199968068971</v>
      </c>
      <c r="R28" s="83">
        <v>9454.09</v>
      </c>
      <c r="S28" s="89">
        <v>42734</v>
      </c>
    </row>
    <row r="29" spans="1:19" x14ac:dyDescent="0.25">
      <c r="A29" s="86">
        <v>8</v>
      </c>
      <c r="B29" s="87" t="s">
        <v>55</v>
      </c>
      <c r="C29" s="39">
        <v>1968</v>
      </c>
      <c r="D29" s="39">
        <v>0</v>
      </c>
      <c r="E29" s="39" t="s">
        <v>59</v>
      </c>
      <c r="F29" s="39">
        <v>2</v>
      </c>
      <c r="G29" s="39">
        <v>2</v>
      </c>
      <c r="H29" s="45">
        <v>544.79999999999995</v>
      </c>
      <c r="I29" s="45">
        <v>504.04</v>
      </c>
      <c r="J29" s="45">
        <v>420.74</v>
      </c>
      <c r="K29" s="50">
        <v>20</v>
      </c>
      <c r="L29" s="57">
        <v>857246.03</v>
      </c>
      <c r="M29" s="62">
        <v>0</v>
      </c>
      <c r="N29" s="57">
        <f t="shared" si="8"/>
        <v>85724.603000000003</v>
      </c>
      <c r="O29" s="56">
        <f>N29*0.45</f>
        <v>38576.071350000006</v>
      </c>
      <c r="P29" s="45">
        <f t="shared" si="9"/>
        <v>732945.35565000004</v>
      </c>
      <c r="Q29" s="59">
        <f t="shared" si="10"/>
        <v>1700.75</v>
      </c>
      <c r="R29" s="83">
        <v>9454.09</v>
      </c>
      <c r="S29" s="89">
        <v>42734</v>
      </c>
    </row>
    <row r="30" spans="1:19" x14ac:dyDescent="0.25">
      <c r="A30" s="86">
        <v>9</v>
      </c>
      <c r="B30" s="87" t="s">
        <v>56</v>
      </c>
      <c r="C30" s="39">
        <v>1970</v>
      </c>
      <c r="D30" s="39">
        <v>0</v>
      </c>
      <c r="E30" s="39" t="s">
        <v>59</v>
      </c>
      <c r="F30" s="39">
        <v>2</v>
      </c>
      <c r="G30" s="39">
        <v>2</v>
      </c>
      <c r="H30" s="45">
        <v>544.4</v>
      </c>
      <c r="I30" s="45">
        <v>502.7</v>
      </c>
      <c r="J30" s="45">
        <v>290.89999999999998</v>
      </c>
      <c r="K30" s="50">
        <v>22</v>
      </c>
      <c r="L30" s="57">
        <v>1741688.5</v>
      </c>
      <c r="M30" s="62">
        <v>0</v>
      </c>
      <c r="N30" s="57">
        <v>174168.85</v>
      </c>
      <c r="O30" s="56">
        <f>N30*0.45</f>
        <v>78375.982499999998</v>
      </c>
      <c r="P30" s="45">
        <f t="shared" si="9"/>
        <v>1489143.6675</v>
      </c>
      <c r="Q30" s="59">
        <f t="shared" si="10"/>
        <v>3464.6677939128704</v>
      </c>
      <c r="R30" s="83">
        <v>9454.09</v>
      </c>
      <c r="S30" s="89">
        <v>42734</v>
      </c>
    </row>
    <row r="31" spans="1:19" x14ac:dyDescent="0.25">
      <c r="A31" s="86">
        <v>10</v>
      </c>
      <c r="B31" s="87" t="s">
        <v>57</v>
      </c>
      <c r="C31" s="39">
        <v>1970</v>
      </c>
      <c r="D31" s="39">
        <v>0</v>
      </c>
      <c r="E31" s="39" t="s">
        <v>59</v>
      </c>
      <c r="F31" s="39">
        <v>2</v>
      </c>
      <c r="G31" s="39">
        <v>2</v>
      </c>
      <c r="H31" s="45">
        <v>527.29999999999995</v>
      </c>
      <c r="I31" s="45">
        <v>487.7</v>
      </c>
      <c r="J31" s="45">
        <v>345.4</v>
      </c>
      <c r="K31" s="50">
        <v>30</v>
      </c>
      <c r="L31" s="57">
        <v>760506.3</v>
      </c>
      <c r="M31" s="62">
        <v>0</v>
      </c>
      <c r="N31" s="57">
        <v>76050.63</v>
      </c>
      <c r="O31" s="56">
        <f>N31*0.45</f>
        <v>34222.783500000005</v>
      </c>
      <c r="P31" s="45">
        <f t="shared" si="9"/>
        <v>650232.88650000002</v>
      </c>
      <c r="Q31" s="59">
        <f t="shared" si="10"/>
        <v>1559.3731802337504</v>
      </c>
      <c r="R31" s="83">
        <v>9454.09</v>
      </c>
      <c r="S31" s="89">
        <v>42734</v>
      </c>
    </row>
    <row r="32" spans="1:19" ht="15.75" thickBot="1" x14ac:dyDescent="0.3">
      <c r="A32" s="86">
        <v>11</v>
      </c>
      <c r="B32" s="87" t="s">
        <v>58</v>
      </c>
      <c r="C32" s="39">
        <v>1970</v>
      </c>
      <c r="D32" s="39">
        <v>0</v>
      </c>
      <c r="E32" s="39" t="s">
        <v>59</v>
      </c>
      <c r="F32" s="39">
        <v>2</v>
      </c>
      <c r="G32" s="39">
        <v>2</v>
      </c>
      <c r="H32" s="45">
        <v>527.1</v>
      </c>
      <c r="I32" s="45">
        <v>496.3</v>
      </c>
      <c r="J32" s="45">
        <v>168.8</v>
      </c>
      <c r="K32" s="50">
        <v>13</v>
      </c>
      <c r="L32" s="57">
        <v>1267510.5</v>
      </c>
      <c r="M32" s="62">
        <v>0</v>
      </c>
      <c r="N32" s="57">
        <v>126751.05</v>
      </c>
      <c r="O32" s="56">
        <f>N32*0.45</f>
        <v>57037.972500000003</v>
      </c>
      <c r="P32" s="45">
        <f t="shared" si="9"/>
        <v>1083721.4775</v>
      </c>
      <c r="Q32" s="59">
        <f t="shared" si="10"/>
        <v>2553.9200080596411</v>
      </c>
      <c r="R32" s="83">
        <v>9454.09</v>
      </c>
      <c r="S32" s="89">
        <v>42734</v>
      </c>
    </row>
    <row r="33" spans="1:19" ht="15.75" thickBot="1" x14ac:dyDescent="0.3">
      <c r="A33" s="139"/>
      <c r="B33" s="140"/>
      <c r="C33" s="51" t="s">
        <v>68</v>
      </c>
      <c r="D33" s="52"/>
      <c r="E33" s="52"/>
      <c r="F33" s="52"/>
      <c r="G33" s="52"/>
      <c r="H33" s="53"/>
      <c r="I33" s="53"/>
      <c r="J33" s="53"/>
      <c r="K33" s="53"/>
      <c r="L33" s="53">
        <f>SUM(L22:L32)</f>
        <v>11874633.880000001</v>
      </c>
      <c r="M33" s="58">
        <f>SUM(M22:M32)</f>
        <v>0</v>
      </c>
      <c r="N33" s="58">
        <f>SUM(N22:N32)</f>
        <v>1061203.2139999999</v>
      </c>
      <c r="O33" s="58">
        <f>SUM(O22:O32)</f>
        <v>477541.44629999995</v>
      </c>
      <c r="P33" s="58">
        <f>SUM(P22:P32)</f>
        <v>10335889.219700001</v>
      </c>
      <c r="Q33" s="53"/>
      <c r="R33" s="58"/>
      <c r="S33" s="60"/>
    </row>
    <row r="35" spans="1:19" x14ac:dyDescent="0.25">
      <c r="B35" s="169" t="s">
        <v>83</v>
      </c>
    </row>
  </sheetData>
  <mergeCells count="28">
    <mergeCell ref="A1:S1"/>
    <mergeCell ref="A2:S2"/>
    <mergeCell ref="R4:R6"/>
    <mergeCell ref="S4:S7"/>
    <mergeCell ref="C5:C7"/>
    <mergeCell ref="D5:D7"/>
    <mergeCell ref="A16:B16"/>
    <mergeCell ref="I5:I6"/>
    <mergeCell ref="J5:J6"/>
    <mergeCell ref="L5:L6"/>
    <mergeCell ref="M5:P5"/>
    <mergeCell ref="A9:S9"/>
    <mergeCell ref="A17:S17"/>
    <mergeCell ref="A20:B20"/>
    <mergeCell ref="A21:S21"/>
    <mergeCell ref="A33:B33"/>
    <mergeCell ref="A3:S3"/>
    <mergeCell ref="A4:A7"/>
    <mergeCell ref="B4:B7"/>
    <mergeCell ref="C4:D4"/>
    <mergeCell ref="E4:E7"/>
    <mergeCell ref="F4:F7"/>
    <mergeCell ref="G4:G7"/>
    <mergeCell ref="H4:H6"/>
    <mergeCell ref="I4:J4"/>
    <mergeCell ref="K4:K6"/>
    <mergeCell ref="L4:P4"/>
    <mergeCell ref="Q4:Q6"/>
  </mergeCells>
  <printOptions horizontalCentered="1"/>
  <pageMargins left="0.31496062992125984" right="0.11811023622047245" top="0.35433070866141736" bottom="0.15748031496062992" header="0.11811023622047245" footer="0.11811023622047245"/>
  <pageSetup paperSize="9" scale="7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Normal="100" workbookViewId="0">
      <selection activeCell="D39" sqref="D39"/>
    </sheetView>
  </sheetViews>
  <sheetFormatPr defaultRowHeight="15" x14ac:dyDescent="0.25"/>
  <cols>
    <col min="1" max="1" width="4.28515625" customWidth="1"/>
    <col min="2" max="2" width="36.85546875" customWidth="1"/>
    <col min="3" max="3" width="14.28515625" customWidth="1"/>
    <col min="4" max="4" width="14.7109375" customWidth="1"/>
    <col min="5" max="9" width="14.28515625" customWidth="1"/>
    <col min="10" max="12" width="7.140625" customWidth="1"/>
    <col min="13" max="13" width="14.28515625" customWidth="1"/>
    <col min="14" max="14" width="7.140625" customWidth="1"/>
    <col min="15" max="15" width="14.28515625" customWidth="1"/>
    <col min="16" max="16" width="7.140625" customWidth="1"/>
    <col min="17" max="17" width="14.28515625" customWidth="1"/>
    <col min="18" max="18" width="7.140625" customWidth="1"/>
    <col min="19" max="19" width="14.28515625" customWidth="1"/>
    <col min="20" max="20" width="0.140625" customWidth="1"/>
  </cols>
  <sheetData>
    <row r="1" spans="1:20" s="164" customFormat="1" x14ac:dyDescent="0.25">
      <c r="A1" s="165" t="s">
        <v>81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20" ht="47.25" customHeight="1" x14ac:dyDescent="0.25">
      <c r="A2" s="117" t="s">
        <v>78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20" ht="33" customHeight="1" thickBot="1" x14ac:dyDescent="0.3">
      <c r="A3" s="135" t="s">
        <v>76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</row>
    <row r="4" spans="1:20" ht="15" customHeight="1" thickBot="1" x14ac:dyDescent="0.3">
      <c r="A4" s="107" t="s">
        <v>0</v>
      </c>
      <c r="B4" s="107" t="s">
        <v>1</v>
      </c>
      <c r="C4" s="105" t="s">
        <v>60</v>
      </c>
      <c r="D4" s="110" t="s">
        <v>63</v>
      </c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2"/>
      <c r="T4" s="4"/>
    </row>
    <row r="5" spans="1:20" ht="30" customHeight="1" thickBot="1" x14ac:dyDescent="0.3">
      <c r="A5" s="108"/>
      <c r="B5" s="108"/>
      <c r="C5" s="106"/>
      <c r="D5" s="102" t="s">
        <v>2</v>
      </c>
      <c r="E5" s="103"/>
      <c r="F5" s="103"/>
      <c r="G5" s="103"/>
      <c r="H5" s="103"/>
      <c r="I5" s="104"/>
      <c r="J5" s="113" t="s">
        <v>3</v>
      </c>
      <c r="K5" s="114"/>
      <c r="L5" s="113" t="s">
        <v>4</v>
      </c>
      <c r="M5" s="114"/>
      <c r="N5" s="113" t="s">
        <v>5</v>
      </c>
      <c r="O5" s="114"/>
      <c r="P5" s="113" t="s">
        <v>6</v>
      </c>
      <c r="Q5" s="114"/>
      <c r="R5" s="113" t="s">
        <v>7</v>
      </c>
      <c r="S5" s="114"/>
      <c r="T5" s="5"/>
    </row>
    <row r="6" spans="1:20" ht="30" customHeight="1" thickBot="1" x14ac:dyDescent="0.3">
      <c r="A6" s="108"/>
      <c r="B6" s="108"/>
      <c r="C6" s="106"/>
      <c r="D6" s="10" t="s">
        <v>64</v>
      </c>
      <c r="E6" s="10" t="s">
        <v>37</v>
      </c>
      <c r="F6" s="10" t="s">
        <v>38</v>
      </c>
      <c r="G6" s="10" t="s">
        <v>39</v>
      </c>
      <c r="H6" s="10" t="s">
        <v>40</v>
      </c>
      <c r="I6" s="10" t="s">
        <v>41</v>
      </c>
      <c r="J6" s="115"/>
      <c r="K6" s="116"/>
      <c r="L6" s="115"/>
      <c r="M6" s="116"/>
      <c r="N6" s="115"/>
      <c r="O6" s="116"/>
      <c r="P6" s="115"/>
      <c r="Q6" s="116"/>
      <c r="R6" s="115"/>
      <c r="S6" s="116"/>
      <c r="T6" s="5"/>
    </row>
    <row r="7" spans="1:20" s="42" customFormat="1" ht="15" customHeight="1" thickBot="1" x14ac:dyDescent="0.3">
      <c r="A7" s="109"/>
      <c r="B7" s="109"/>
      <c r="C7" s="85" t="s">
        <v>8</v>
      </c>
      <c r="D7" s="84" t="s">
        <v>8</v>
      </c>
      <c r="E7" s="84" t="s">
        <v>8</v>
      </c>
      <c r="F7" s="9" t="s">
        <v>8</v>
      </c>
      <c r="G7" s="9" t="s">
        <v>8</v>
      </c>
      <c r="H7" s="9" t="s">
        <v>8</v>
      </c>
      <c r="I7" s="9" t="s">
        <v>8</v>
      </c>
      <c r="J7" s="9" t="s">
        <v>9</v>
      </c>
      <c r="K7" s="9" t="s">
        <v>8</v>
      </c>
      <c r="L7" s="9" t="s">
        <v>10</v>
      </c>
      <c r="M7" s="9" t="s">
        <v>8</v>
      </c>
      <c r="N7" s="9" t="s">
        <v>10</v>
      </c>
      <c r="O7" s="9" t="s">
        <v>8</v>
      </c>
      <c r="P7" s="9" t="s">
        <v>10</v>
      </c>
      <c r="Q7" s="9" t="s">
        <v>8</v>
      </c>
      <c r="R7" s="9" t="s">
        <v>11</v>
      </c>
      <c r="S7" s="9" t="s">
        <v>8</v>
      </c>
      <c r="T7" s="8"/>
    </row>
    <row r="8" spans="1:20" s="32" customFormat="1" ht="12" thickBot="1" x14ac:dyDescent="0.25">
      <c r="A8" s="26">
        <v>1</v>
      </c>
      <c r="B8" s="27">
        <v>2</v>
      </c>
      <c r="C8" s="28">
        <v>3</v>
      </c>
      <c r="D8" s="27">
        <v>4</v>
      </c>
      <c r="E8" s="29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1"/>
    </row>
    <row r="9" spans="1:20" s="3" customFormat="1" ht="16.5" thickBot="1" x14ac:dyDescent="0.3">
      <c r="A9" s="120" t="s">
        <v>33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2"/>
      <c r="T9" s="6"/>
    </row>
    <row r="10" spans="1:20" ht="15" customHeight="1" x14ac:dyDescent="0.25">
      <c r="A10" s="65" t="s">
        <v>70</v>
      </c>
      <c r="B10" s="64" t="s">
        <v>46</v>
      </c>
      <c r="C10" s="63">
        <f>D10+E10++F10+G10+H10+I10+M10+O10+Q10+S10</f>
        <v>1351568.28</v>
      </c>
      <c r="D10" s="66">
        <v>0</v>
      </c>
      <c r="E10" s="63">
        <v>673512.08</v>
      </c>
      <c r="F10" s="66">
        <v>213768.38</v>
      </c>
      <c r="G10" s="66">
        <v>110645.42</v>
      </c>
      <c r="H10" s="63">
        <v>100303.48</v>
      </c>
      <c r="I10" s="63">
        <v>253338.92</v>
      </c>
      <c r="J10" s="68">
        <v>0</v>
      </c>
      <c r="K10" s="66">
        <v>0</v>
      </c>
      <c r="L10" s="67">
        <v>0</v>
      </c>
      <c r="M10" s="69">
        <v>0</v>
      </c>
      <c r="N10" s="67">
        <v>0</v>
      </c>
      <c r="O10" s="69">
        <v>0</v>
      </c>
      <c r="P10" s="67">
        <v>0</v>
      </c>
      <c r="Q10" s="69">
        <v>0</v>
      </c>
      <c r="R10" s="67">
        <v>0</v>
      </c>
      <c r="S10" s="70">
        <v>0</v>
      </c>
      <c r="T10" s="5"/>
    </row>
    <row r="11" spans="1:20" ht="15" customHeight="1" x14ac:dyDescent="0.25">
      <c r="A11" s="65" t="s">
        <v>71</v>
      </c>
      <c r="B11" s="64" t="s">
        <v>44</v>
      </c>
      <c r="C11" s="63">
        <f t="shared" ref="C11:C15" si="0">D11+E11++F11+G11+H11+I11+M11+O11+Q11+S11</f>
        <v>1199504.22</v>
      </c>
      <c r="D11" s="63">
        <v>247604.97</v>
      </c>
      <c r="E11" s="63">
        <v>591600.55000000005</v>
      </c>
      <c r="F11" s="66">
        <v>0</v>
      </c>
      <c r="G11" s="66">
        <v>0</v>
      </c>
      <c r="H11" s="63">
        <v>83404.62</v>
      </c>
      <c r="I11" s="63">
        <v>276894.08000000002</v>
      </c>
      <c r="J11" s="68">
        <v>0</v>
      </c>
      <c r="K11" s="66">
        <v>0</v>
      </c>
      <c r="L11" s="67">
        <v>0</v>
      </c>
      <c r="M11" s="69">
        <v>0</v>
      </c>
      <c r="N11" s="67">
        <v>0</v>
      </c>
      <c r="O11" s="69">
        <v>0</v>
      </c>
      <c r="P11" s="67">
        <v>0</v>
      </c>
      <c r="Q11" s="69">
        <v>0</v>
      </c>
      <c r="R11" s="67">
        <v>0</v>
      </c>
      <c r="S11" s="70">
        <v>0</v>
      </c>
      <c r="T11" s="5"/>
    </row>
    <row r="12" spans="1:20" ht="15" customHeight="1" x14ac:dyDescent="0.25">
      <c r="A12" s="65" t="s">
        <v>72</v>
      </c>
      <c r="B12" s="64" t="s">
        <v>42</v>
      </c>
      <c r="C12" s="63">
        <f t="shared" si="0"/>
        <v>1084175.43</v>
      </c>
      <c r="D12" s="63">
        <v>246178.78</v>
      </c>
      <c r="E12" s="63">
        <v>591614.12</v>
      </c>
      <c r="F12" s="66">
        <v>161735.97</v>
      </c>
      <c r="G12" s="66">
        <v>84646.56</v>
      </c>
      <c r="H12" s="66">
        <v>0</v>
      </c>
      <c r="I12" s="66">
        <v>0</v>
      </c>
      <c r="J12" s="68">
        <v>0</v>
      </c>
      <c r="K12" s="66">
        <v>0</v>
      </c>
      <c r="L12" s="67">
        <v>0</v>
      </c>
      <c r="M12" s="69">
        <v>0</v>
      </c>
      <c r="N12" s="67">
        <v>0</v>
      </c>
      <c r="O12" s="69">
        <v>0</v>
      </c>
      <c r="P12" s="67">
        <v>0</v>
      </c>
      <c r="Q12" s="69">
        <v>0</v>
      </c>
      <c r="R12" s="67">
        <v>0</v>
      </c>
      <c r="S12" s="70">
        <v>0</v>
      </c>
      <c r="T12" s="5"/>
    </row>
    <row r="13" spans="1:20" ht="15" customHeight="1" x14ac:dyDescent="0.25">
      <c r="A13" s="65" t="s">
        <v>73</v>
      </c>
      <c r="B13" s="64" t="s">
        <v>45</v>
      </c>
      <c r="C13" s="63">
        <f t="shared" si="0"/>
        <v>591408.22</v>
      </c>
      <c r="D13" s="63">
        <v>235834.41</v>
      </c>
      <c r="E13" s="66">
        <v>0</v>
      </c>
      <c r="F13" s="66">
        <v>177581.52</v>
      </c>
      <c r="G13" s="66">
        <v>93047.9</v>
      </c>
      <c r="H13" s="63">
        <v>84944.39</v>
      </c>
      <c r="I13" s="66">
        <v>0</v>
      </c>
      <c r="J13" s="68">
        <v>0</v>
      </c>
      <c r="K13" s="66">
        <v>0</v>
      </c>
      <c r="L13" s="67">
        <v>0</v>
      </c>
      <c r="M13" s="69">
        <v>0</v>
      </c>
      <c r="N13" s="67">
        <v>0</v>
      </c>
      <c r="O13" s="69">
        <v>0</v>
      </c>
      <c r="P13" s="67">
        <v>0</v>
      </c>
      <c r="Q13" s="69">
        <v>0</v>
      </c>
      <c r="R13" s="67">
        <v>0</v>
      </c>
      <c r="S13" s="70">
        <v>0</v>
      </c>
      <c r="T13" s="5"/>
    </row>
    <row r="14" spans="1:20" ht="15" customHeight="1" x14ac:dyDescent="0.25">
      <c r="A14" s="65" t="s">
        <v>74</v>
      </c>
      <c r="B14" s="64" t="s">
        <v>49</v>
      </c>
      <c r="C14" s="63">
        <f t="shared" si="0"/>
        <v>1127961.08</v>
      </c>
      <c r="D14" s="66">
        <v>0</v>
      </c>
      <c r="E14" s="63">
        <v>673556.11</v>
      </c>
      <c r="F14" s="66">
        <v>220869.81</v>
      </c>
      <c r="G14" s="66">
        <v>114205.29</v>
      </c>
      <c r="H14" s="63">
        <v>119329.87</v>
      </c>
      <c r="I14" s="66">
        <v>0</v>
      </c>
      <c r="J14" s="68">
        <v>0</v>
      </c>
      <c r="K14" s="66">
        <v>0</v>
      </c>
      <c r="L14" s="67">
        <v>0</v>
      </c>
      <c r="M14" s="69">
        <v>0</v>
      </c>
      <c r="N14" s="67">
        <v>0</v>
      </c>
      <c r="O14" s="69">
        <v>0</v>
      </c>
      <c r="P14" s="67">
        <v>0</v>
      </c>
      <c r="Q14" s="69">
        <v>0</v>
      </c>
      <c r="R14" s="67">
        <v>0</v>
      </c>
      <c r="S14" s="70">
        <v>0</v>
      </c>
      <c r="T14" s="5"/>
    </row>
    <row r="15" spans="1:20" ht="15" customHeight="1" thickBot="1" x14ac:dyDescent="0.3">
      <c r="A15" s="65" t="s">
        <v>75</v>
      </c>
      <c r="B15" s="64" t="s">
        <v>50</v>
      </c>
      <c r="C15" s="63">
        <f t="shared" si="0"/>
        <v>358657.4</v>
      </c>
      <c r="D15" s="63">
        <v>238982.75</v>
      </c>
      <c r="E15" s="66">
        <v>0</v>
      </c>
      <c r="F15" s="66">
        <v>0</v>
      </c>
      <c r="G15" s="66">
        <v>0</v>
      </c>
      <c r="H15" s="63">
        <v>119674.65</v>
      </c>
      <c r="I15" s="66">
        <v>0</v>
      </c>
      <c r="J15" s="68">
        <v>0</v>
      </c>
      <c r="K15" s="66">
        <v>0</v>
      </c>
      <c r="L15" s="67">
        <v>0</v>
      </c>
      <c r="M15" s="69">
        <v>0</v>
      </c>
      <c r="N15" s="67">
        <v>0</v>
      </c>
      <c r="O15" s="69">
        <v>0</v>
      </c>
      <c r="P15" s="67">
        <v>0</v>
      </c>
      <c r="Q15" s="69">
        <v>0</v>
      </c>
      <c r="R15" s="67">
        <v>0</v>
      </c>
      <c r="S15" s="70">
        <v>0</v>
      </c>
      <c r="T15" s="5"/>
    </row>
    <row r="16" spans="1:20" s="2" customFormat="1" ht="15.75" thickBot="1" x14ac:dyDescent="0.3">
      <c r="A16" s="131" t="s">
        <v>35</v>
      </c>
      <c r="B16" s="132"/>
      <c r="C16" s="18">
        <f t="shared" ref="C16:S16" si="1">SUM(C10:C15)</f>
        <v>5713274.6299999999</v>
      </c>
      <c r="D16" s="18">
        <f t="shared" si="1"/>
        <v>968600.91</v>
      </c>
      <c r="E16" s="18">
        <f t="shared" si="1"/>
        <v>2530282.86</v>
      </c>
      <c r="F16" s="18">
        <f t="shared" si="1"/>
        <v>773955.67999999993</v>
      </c>
      <c r="G16" s="18">
        <f t="shared" si="1"/>
        <v>402545.17</v>
      </c>
      <c r="H16" s="18">
        <f t="shared" si="1"/>
        <v>507657.01</v>
      </c>
      <c r="I16" s="18">
        <f t="shared" si="1"/>
        <v>530233</v>
      </c>
      <c r="J16" s="25">
        <f t="shared" si="1"/>
        <v>0</v>
      </c>
      <c r="K16" s="18">
        <f t="shared" si="1"/>
        <v>0</v>
      </c>
      <c r="L16" s="25">
        <f t="shared" si="1"/>
        <v>0</v>
      </c>
      <c r="M16" s="18">
        <f t="shared" si="1"/>
        <v>0</v>
      </c>
      <c r="N16" s="25">
        <f t="shared" si="1"/>
        <v>0</v>
      </c>
      <c r="O16" s="18">
        <f t="shared" si="1"/>
        <v>0</v>
      </c>
      <c r="P16" s="25">
        <f t="shared" si="1"/>
        <v>0</v>
      </c>
      <c r="Q16" s="18">
        <f t="shared" si="1"/>
        <v>0</v>
      </c>
      <c r="R16" s="25">
        <f t="shared" si="1"/>
        <v>0</v>
      </c>
      <c r="S16" s="18">
        <f t="shared" si="1"/>
        <v>0</v>
      </c>
      <c r="T16" s="21"/>
    </row>
    <row r="17" spans="1:20" s="3" customFormat="1" ht="16.5" thickBot="1" x14ac:dyDescent="0.3">
      <c r="A17" s="120" t="s">
        <v>34</v>
      </c>
      <c r="B17" s="121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4"/>
      <c r="T17" s="6"/>
    </row>
    <row r="18" spans="1:20" x14ac:dyDescent="0.25">
      <c r="A18" s="14" t="s">
        <v>70</v>
      </c>
      <c r="B18" s="16" t="s">
        <v>48</v>
      </c>
      <c r="C18" s="11">
        <f t="shared" ref="C18:C19" si="2">D18+E18+F18+G18+H18+I18+M18+O18+Q18+S18</f>
        <v>1090316.02</v>
      </c>
      <c r="D18" s="11">
        <v>0</v>
      </c>
      <c r="E18" s="11">
        <v>601219.4</v>
      </c>
      <c r="F18" s="11">
        <v>250901.8</v>
      </c>
      <c r="G18" s="11">
        <v>101251.76</v>
      </c>
      <c r="H18" s="11">
        <v>136943.06</v>
      </c>
      <c r="I18" s="11">
        <v>0</v>
      </c>
      <c r="J18" s="79">
        <v>0</v>
      </c>
      <c r="K18" s="11">
        <v>0</v>
      </c>
      <c r="L18" s="17">
        <v>0</v>
      </c>
      <c r="M18" s="11">
        <v>0</v>
      </c>
      <c r="N18" s="81">
        <v>0</v>
      </c>
      <c r="O18" s="11">
        <v>0</v>
      </c>
      <c r="P18" s="81">
        <v>0</v>
      </c>
      <c r="Q18" s="11">
        <v>0</v>
      </c>
      <c r="R18" s="81">
        <v>0</v>
      </c>
      <c r="S18" s="11">
        <v>0</v>
      </c>
      <c r="T18" s="5"/>
    </row>
    <row r="19" spans="1:20" ht="15.75" thickBot="1" x14ac:dyDescent="0.3">
      <c r="A19" s="14" t="s">
        <v>71</v>
      </c>
      <c r="B19" s="16" t="s">
        <v>43</v>
      </c>
      <c r="C19" s="11">
        <f t="shared" si="2"/>
        <v>1875679</v>
      </c>
      <c r="D19" s="11">
        <v>109428.28</v>
      </c>
      <c r="E19" s="11">
        <v>0</v>
      </c>
      <c r="F19" s="11">
        <v>0</v>
      </c>
      <c r="G19" s="11">
        <v>0</v>
      </c>
      <c r="H19" s="11">
        <v>0</v>
      </c>
      <c r="I19" s="11">
        <v>135809.42000000001</v>
      </c>
      <c r="J19" s="79">
        <v>0</v>
      </c>
      <c r="K19" s="11">
        <v>0</v>
      </c>
      <c r="L19" s="17">
        <v>540</v>
      </c>
      <c r="M19" s="11">
        <v>1521013</v>
      </c>
      <c r="N19" s="81">
        <v>0</v>
      </c>
      <c r="O19" s="11">
        <v>0</v>
      </c>
      <c r="P19" s="81">
        <v>0</v>
      </c>
      <c r="Q19" s="11">
        <v>0</v>
      </c>
      <c r="R19" s="167">
        <v>306.7</v>
      </c>
      <c r="S19" s="11">
        <v>109428.3</v>
      </c>
      <c r="T19" s="5"/>
    </row>
    <row r="20" spans="1:20" s="2" customFormat="1" ht="15.75" thickBot="1" x14ac:dyDescent="0.3">
      <c r="A20" s="133" t="s">
        <v>35</v>
      </c>
      <c r="B20" s="134"/>
      <c r="C20" s="18">
        <f t="shared" ref="C20:S20" si="3">SUM(C18:C19)</f>
        <v>2965995.02</v>
      </c>
      <c r="D20" s="19">
        <f t="shared" si="3"/>
        <v>109428.28</v>
      </c>
      <c r="E20" s="19">
        <f t="shared" si="3"/>
        <v>601219.4</v>
      </c>
      <c r="F20" s="19">
        <f t="shared" si="3"/>
        <v>250901.8</v>
      </c>
      <c r="G20" s="19">
        <f t="shared" si="3"/>
        <v>101251.76</v>
      </c>
      <c r="H20" s="19">
        <f t="shared" si="3"/>
        <v>136943.06</v>
      </c>
      <c r="I20" s="19">
        <f t="shared" si="3"/>
        <v>135809.42000000001</v>
      </c>
      <c r="J20" s="20">
        <f t="shared" si="3"/>
        <v>0</v>
      </c>
      <c r="K20" s="19">
        <f t="shared" si="3"/>
        <v>0</v>
      </c>
      <c r="L20" s="22">
        <f t="shared" si="3"/>
        <v>540</v>
      </c>
      <c r="M20" s="19">
        <f t="shared" si="3"/>
        <v>1521013</v>
      </c>
      <c r="N20" s="20">
        <f t="shared" si="3"/>
        <v>0</v>
      </c>
      <c r="O20" s="19">
        <f t="shared" si="3"/>
        <v>0</v>
      </c>
      <c r="P20" s="20">
        <f t="shared" si="3"/>
        <v>0</v>
      </c>
      <c r="Q20" s="19">
        <f t="shared" si="3"/>
        <v>0</v>
      </c>
      <c r="R20" s="168">
        <f t="shared" si="3"/>
        <v>306.7</v>
      </c>
      <c r="S20" s="19">
        <f t="shared" si="3"/>
        <v>109428.3</v>
      </c>
      <c r="T20" s="21"/>
    </row>
    <row r="21" spans="1:20" s="3" customFormat="1" ht="16.5" thickBot="1" x14ac:dyDescent="0.3">
      <c r="A21" s="125" t="s">
        <v>36</v>
      </c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8"/>
      <c r="T21" s="6"/>
    </row>
    <row r="22" spans="1:20" x14ac:dyDescent="0.25">
      <c r="A22" s="13">
        <v>1</v>
      </c>
      <c r="B22" s="15" t="s">
        <v>51</v>
      </c>
      <c r="C22" s="12">
        <f t="shared" ref="C22:C32" si="4">D22+E22+F22+G22+H22+I22+M22+O22+Q22+S22</f>
        <v>1092501.46</v>
      </c>
      <c r="D22" s="12">
        <v>0</v>
      </c>
      <c r="E22" s="12">
        <v>602424.49</v>
      </c>
      <c r="F22" s="12">
        <v>251404.71</v>
      </c>
      <c r="G22" s="12">
        <v>101454.71</v>
      </c>
      <c r="H22" s="12">
        <v>137217.54999999999</v>
      </c>
      <c r="I22" s="12">
        <v>0</v>
      </c>
      <c r="J22" s="80">
        <v>0</v>
      </c>
      <c r="K22" s="12">
        <v>0</v>
      </c>
      <c r="L22" s="78">
        <v>0</v>
      </c>
      <c r="M22" s="12">
        <v>0</v>
      </c>
      <c r="N22" s="78">
        <v>0</v>
      </c>
      <c r="O22" s="12">
        <v>0</v>
      </c>
      <c r="P22" s="78">
        <v>0</v>
      </c>
      <c r="Q22" s="12">
        <v>0</v>
      </c>
      <c r="R22" s="78">
        <v>0</v>
      </c>
      <c r="S22" s="12">
        <v>0</v>
      </c>
      <c r="T22" s="5"/>
    </row>
    <row r="23" spans="1:20" x14ac:dyDescent="0.25">
      <c r="A23" s="14">
        <v>2</v>
      </c>
      <c r="B23" s="16" t="s">
        <v>80</v>
      </c>
      <c r="C23" s="11">
        <f t="shared" si="4"/>
        <v>1262601.71</v>
      </c>
      <c r="D23" s="11">
        <v>110231.13</v>
      </c>
      <c r="E23" s="11">
        <v>600616.86</v>
      </c>
      <c r="F23" s="11">
        <v>250650.34</v>
      </c>
      <c r="G23" s="11">
        <v>101150.28</v>
      </c>
      <c r="H23" s="11">
        <v>136805.82</v>
      </c>
      <c r="I23" s="11">
        <v>63147.28</v>
      </c>
      <c r="J23" s="81">
        <v>0</v>
      </c>
      <c r="K23" s="11">
        <v>0</v>
      </c>
      <c r="L23" s="79">
        <v>0</v>
      </c>
      <c r="M23" s="11">
        <v>0</v>
      </c>
      <c r="N23" s="79">
        <v>0</v>
      </c>
      <c r="O23" s="11">
        <v>0</v>
      </c>
      <c r="P23" s="79">
        <v>0</v>
      </c>
      <c r="Q23" s="11">
        <v>0</v>
      </c>
      <c r="R23" s="79">
        <v>0</v>
      </c>
      <c r="S23" s="11">
        <v>0</v>
      </c>
      <c r="T23" s="5"/>
    </row>
    <row r="24" spans="1:20" x14ac:dyDescent="0.25">
      <c r="A24" s="14">
        <v>3</v>
      </c>
      <c r="B24" s="16" t="s">
        <v>47</v>
      </c>
      <c r="C24" s="11">
        <f t="shared" si="4"/>
        <v>2013485.65</v>
      </c>
      <c r="D24" s="11">
        <v>0</v>
      </c>
      <c r="E24" s="11">
        <v>607582.28</v>
      </c>
      <c r="F24" s="11">
        <v>0</v>
      </c>
      <c r="G24" s="11">
        <v>0</v>
      </c>
      <c r="H24" s="11">
        <v>138392.37</v>
      </c>
      <c r="I24" s="11">
        <v>0</v>
      </c>
      <c r="J24" s="81">
        <v>0</v>
      </c>
      <c r="K24" s="11">
        <v>0</v>
      </c>
      <c r="L24" s="79">
        <v>450</v>
      </c>
      <c r="M24" s="11">
        <v>1267511</v>
      </c>
      <c r="N24" s="79">
        <v>0</v>
      </c>
      <c r="O24" s="11">
        <v>0</v>
      </c>
      <c r="P24" s="79">
        <v>0</v>
      </c>
      <c r="Q24" s="11">
        <v>0</v>
      </c>
      <c r="R24" s="79">
        <v>0</v>
      </c>
      <c r="S24" s="11">
        <v>0</v>
      </c>
      <c r="T24" s="5"/>
    </row>
    <row r="25" spans="1:20" x14ac:dyDescent="0.25">
      <c r="A25" s="14">
        <v>4</v>
      </c>
      <c r="B25" s="16" t="s">
        <v>52</v>
      </c>
      <c r="C25" s="11">
        <f t="shared" si="4"/>
        <v>852398.89</v>
      </c>
      <c r="D25" s="11">
        <v>110848.19</v>
      </c>
      <c r="E25" s="11">
        <v>603979.06000000006</v>
      </c>
      <c r="F25" s="11">
        <v>0</v>
      </c>
      <c r="G25" s="11">
        <v>0</v>
      </c>
      <c r="H25" s="11">
        <v>137571.64000000001</v>
      </c>
      <c r="I25" s="11">
        <v>0</v>
      </c>
      <c r="J25" s="81">
        <v>0</v>
      </c>
      <c r="K25" s="11">
        <v>0</v>
      </c>
      <c r="L25" s="79">
        <v>0</v>
      </c>
      <c r="M25" s="11">
        <v>0</v>
      </c>
      <c r="N25" s="79">
        <v>0</v>
      </c>
      <c r="O25" s="11">
        <v>0</v>
      </c>
      <c r="P25" s="79">
        <v>0</v>
      </c>
      <c r="Q25" s="11">
        <v>0</v>
      </c>
      <c r="R25" s="79">
        <v>0</v>
      </c>
      <c r="S25" s="11">
        <v>0</v>
      </c>
      <c r="T25" s="5"/>
    </row>
    <row r="26" spans="1:20" x14ac:dyDescent="0.25">
      <c r="A26" s="14">
        <v>5</v>
      </c>
      <c r="B26" s="16" t="s">
        <v>54</v>
      </c>
      <c r="C26" s="11">
        <f t="shared" si="4"/>
        <v>1063075.0299999998</v>
      </c>
      <c r="D26" s="11">
        <v>110275.36</v>
      </c>
      <c r="E26" s="11">
        <v>600857.87</v>
      </c>
      <c r="F26" s="11">
        <v>250750.93</v>
      </c>
      <c r="G26" s="11">
        <v>101190.87</v>
      </c>
      <c r="H26" s="11">
        <v>0</v>
      </c>
      <c r="I26" s="11">
        <v>0</v>
      </c>
      <c r="J26" s="81">
        <v>0</v>
      </c>
      <c r="K26" s="11">
        <v>0</v>
      </c>
      <c r="L26" s="79">
        <v>0</v>
      </c>
      <c r="M26" s="11">
        <v>0</v>
      </c>
      <c r="N26" s="79">
        <v>0</v>
      </c>
      <c r="O26" s="11">
        <v>0</v>
      </c>
      <c r="P26" s="79">
        <v>0</v>
      </c>
      <c r="Q26" s="11">
        <v>0</v>
      </c>
      <c r="R26" s="79">
        <v>0</v>
      </c>
      <c r="S26" s="11">
        <v>0</v>
      </c>
      <c r="T26" s="5"/>
    </row>
    <row r="27" spans="1:20" x14ac:dyDescent="0.25">
      <c r="A27" s="14">
        <v>6</v>
      </c>
      <c r="B27" s="16" t="s">
        <v>50</v>
      </c>
      <c r="C27" s="11">
        <f t="shared" si="4"/>
        <v>361562.67</v>
      </c>
      <c r="D27" s="11">
        <v>0</v>
      </c>
      <c r="E27" s="11">
        <v>0</v>
      </c>
      <c r="F27" s="11">
        <v>257605.59</v>
      </c>
      <c r="G27" s="11">
        <v>103957.08</v>
      </c>
      <c r="H27" s="11">
        <v>0</v>
      </c>
      <c r="I27" s="11">
        <v>0</v>
      </c>
      <c r="J27" s="81">
        <v>0</v>
      </c>
      <c r="K27" s="11">
        <v>0</v>
      </c>
      <c r="L27" s="79">
        <v>0</v>
      </c>
      <c r="M27" s="11">
        <v>0</v>
      </c>
      <c r="N27" s="79">
        <v>0</v>
      </c>
      <c r="O27" s="11">
        <v>0</v>
      </c>
      <c r="P27" s="79">
        <v>0</v>
      </c>
      <c r="Q27" s="11">
        <v>0</v>
      </c>
      <c r="R27" s="79">
        <v>0</v>
      </c>
      <c r="S27" s="11">
        <v>0</v>
      </c>
      <c r="T27" s="5"/>
    </row>
    <row r="28" spans="1:20" x14ac:dyDescent="0.25">
      <c r="A28" s="14">
        <v>7</v>
      </c>
      <c r="B28" s="16" t="s">
        <v>53</v>
      </c>
      <c r="C28" s="11">
        <f t="shared" si="4"/>
        <v>602057.64</v>
      </c>
      <c r="D28" s="11">
        <v>110823.86</v>
      </c>
      <c r="E28" s="11">
        <v>0</v>
      </c>
      <c r="F28" s="11">
        <v>251998.14</v>
      </c>
      <c r="G28" s="11">
        <v>101694.19</v>
      </c>
      <c r="H28" s="23">
        <v>137541.45000000001</v>
      </c>
      <c r="I28" s="11">
        <v>0</v>
      </c>
      <c r="J28" s="81">
        <v>0</v>
      </c>
      <c r="K28" s="11">
        <v>0</v>
      </c>
      <c r="L28" s="79">
        <v>0</v>
      </c>
      <c r="M28" s="11">
        <v>0</v>
      </c>
      <c r="N28" s="79">
        <v>0</v>
      </c>
      <c r="O28" s="11">
        <v>0</v>
      </c>
      <c r="P28" s="79">
        <v>0</v>
      </c>
      <c r="Q28" s="11">
        <v>0</v>
      </c>
      <c r="R28" s="79">
        <v>0</v>
      </c>
      <c r="S28" s="11">
        <v>0</v>
      </c>
      <c r="T28" s="5"/>
    </row>
    <row r="29" spans="1:20" x14ac:dyDescent="0.25">
      <c r="A29" s="14">
        <v>8</v>
      </c>
      <c r="B29" s="16" t="s">
        <v>55</v>
      </c>
      <c r="C29" s="11">
        <f t="shared" si="4"/>
        <v>857246.03</v>
      </c>
      <c r="D29" s="11">
        <v>111478.53</v>
      </c>
      <c r="E29" s="11">
        <v>607413.56000000006</v>
      </c>
      <c r="F29" s="11">
        <v>0</v>
      </c>
      <c r="G29" s="11">
        <v>0</v>
      </c>
      <c r="H29" s="24">
        <v>138353.94</v>
      </c>
      <c r="I29" s="11">
        <v>0</v>
      </c>
      <c r="J29" s="81">
        <v>0</v>
      </c>
      <c r="K29" s="11">
        <v>0</v>
      </c>
      <c r="L29" s="79">
        <v>0</v>
      </c>
      <c r="M29" s="11">
        <v>0</v>
      </c>
      <c r="N29" s="79">
        <v>0</v>
      </c>
      <c r="O29" s="11">
        <v>0</v>
      </c>
      <c r="P29" s="79">
        <v>0</v>
      </c>
      <c r="Q29" s="11">
        <v>0</v>
      </c>
      <c r="R29" s="79">
        <v>0</v>
      </c>
      <c r="S29" s="11">
        <v>0</v>
      </c>
      <c r="T29" s="5"/>
    </row>
    <row r="30" spans="1:20" x14ac:dyDescent="0.25">
      <c r="A30" s="14">
        <v>9</v>
      </c>
      <c r="B30" s="16" t="s">
        <v>56</v>
      </c>
      <c r="C30" s="11">
        <f t="shared" si="4"/>
        <v>1741689</v>
      </c>
      <c r="D30" s="11">
        <v>0</v>
      </c>
      <c r="E30" s="11">
        <v>0</v>
      </c>
      <c r="F30" s="11">
        <v>0</v>
      </c>
      <c r="G30" s="11">
        <v>0</v>
      </c>
      <c r="H30" s="24">
        <v>0</v>
      </c>
      <c r="I30" s="11">
        <v>0</v>
      </c>
      <c r="J30" s="81">
        <v>0</v>
      </c>
      <c r="K30" s="11">
        <v>0</v>
      </c>
      <c r="L30" s="79">
        <v>0</v>
      </c>
      <c r="M30" s="11">
        <v>0</v>
      </c>
      <c r="N30" s="79">
        <v>0</v>
      </c>
      <c r="O30" s="11">
        <v>0</v>
      </c>
      <c r="P30" s="79">
        <v>301</v>
      </c>
      <c r="Q30" s="11">
        <v>1741689</v>
      </c>
      <c r="R30" s="79">
        <v>0</v>
      </c>
      <c r="S30" s="11">
        <v>0</v>
      </c>
      <c r="T30" s="5"/>
    </row>
    <row r="31" spans="1:20" x14ac:dyDescent="0.25">
      <c r="A31" s="14">
        <v>10</v>
      </c>
      <c r="B31" s="16" t="s">
        <v>57</v>
      </c>
      <c r="C31" s="11">
        <f t="shared" si="4"/>
        <v>760506.3</v>
      </c>
      <c r="D31" s="11">
        <v>0</v>
      </c>
      <c r="E31" s="11">
        <v>0</v>
      </c>
      <c r="F31" s="11">
        <v>0</v>
      </c>
      <c r="G31" s="11">
        <v>0</v>
      </c>
      <c r="H31" s="24">
        <v>0</v>
      </c>
      <c r="I31" s="11">
        <v>0</v>
      </c>
      <c r="J31" s="81">
        <v>0</v>
      </c>
      <c r="K31" s="11">
        <v>0</v>
      </c>
      <c r="L31" s="79">
        <v>270</v>
      </c>
      <c r="M31" s="11">
        <v>760506.3</v>
      </c>
      <c r="N31" s="79">
        <v>0</v>
      </c>
      <c r="O31" s="11">
        <v>0</v>
      </c>
      <c r="P31" s="79">
        <v>0</v>
      </c>
      <c r="Q31" s="11">
        <v>0</v>
      </c>
      <c r="R31" s="79">
        <v>0</v>
      </c>
      <c r="S31" s="11">
        <v>0</v>
      </c>
      <c r="T31" s="5"/>
    </row>
    <row r="32" spans="1:20" ht="15.75" thickBot="1" x14ac:dyDescent="0.3">
      <c r="A32" s="14">
        <v>11</v>
      </c>
      <c r="B32" s="16" t="s">
        <v>58</v>
      </c>
      <c r="C32" s="11">
        <f t="shared" si="4"/>
        <v>1267511</v>
      </c>
      <c r="D32" s="11">
        <v>0</v>
      </c>
      <c r="E32" s="11">
        <v>0</v>
      </c>
      <c r="F32" s="11">
        <v>0</v>
      </c>
      <c r="G32" s="11">
        <v>0</v>
      </c>
      <c r="H32" s="24">
        <v>0</v>
      </c>
      <c r="I32" s="11">
        <v>0</v>
      </c>
      <c r="J32" s="81">
        <v>0</v>
      </c>
      <c r="K32" s="11">
        <v>0</v>
      </c>
      <c r="L32" s="79">
        <v>450</v>
      </c>
      <c r="M32" s="11">
        <v>1267511</v>
      </c>
      <c r="N32" s="79">
        <v>0</v>
      </c>
      <c r="O32" s="11">
        <v>0</v>
      </c>
      <c r="P32" s="79">
        <v>0</v>
      </c>
      <c r="Q32" s="11">
        <v>0</v>
      </c>
      <c r="R32" s="79">
        <v>0</v>
      </c>
      <c r="S32" s="11">
        <v>0</v>
      </c>
      <c r="T32" s="5"/>
    </row>
    <row r="33" spans="1:20" s="2" customFormat="1" ht="15.75" thickBot="1" x14ac:dyDescent="0.3">
      <c r="A33" s="129" t="s">
        <v>35</v>
      </c>
      <c r="B33" s="130"/>
      <c r="C33" s="18">
        <f>SUM(C22:C32)</f>
        <v>11874635.380000001</v>
      </c>
      <c r="D33" s="18">
        <f>SUM(D22:D32)</f>
        <v>553657.06999999995</v>
      </c>
      <c r="E33" s="18">
        <f>SUM(E22:E32)</f>
        <v>3622874.1200000006</v>
      </c>
      <c r="F33" s="18">
        <f>SUM(F22:F32)</f>
        <v>1262409.71</v>
      </c>
      <c r="G33" s="18">
        <f>SUM(G22:G32)</f>
        <v>509447.13</v>
      </c>
      <c r="H33" s="18">
        <f>SUM(H22:H32)</f>
        <v>825882.77</v>
      </c>
      <c r="I33" s="18">
        <f>SUM(I22:I32)</f>
        <v>63147.28</v>
      </c>
      <c r="J33" s="25">
        <f>SUM(J22:J32)</f>
        <v>0</v>
      </c>
      <c r="K33" s="18">
        <f>SUM(K22:K32)</f>
        <v>0</v>
      </c>
      <c r="L33" s="25">
        <f>SUM(L22:L32)</f>
        <v>1170</v>
      </c>
      <c r="M33" s="18">
        <f>SUM(M22:M32)</f>
        <v>3295528.3</v>
      </c>
      <c r="N33" s="25">
        <f>SUM(N22:N32)</f>
        <v>0</v>
      </c>
      <c r="O33" s="18">
        <f>SUM(O22:O32)</f>
        <v>0</v>
      </c>
      <c r="P33" s="25">
        <f>SUM(P22:P32)</f>
        <v>301</v>
      </c>
      <c r="Q33" s="18">
        <f>SUM(Q22:Q32)</f>
        <v>1741689</v>
      </c>
      <c r="R33" s="25">
        <f>SUM(R22:R32)</f>
        <v>0</v>
      </c>
      <c r="S33" s="18">
        <f>SUM(S22:S32)</f>
        <v>0</v>
      </c>
      <c r="T33" s="7"/>
    </row>
    <row r="34" spans="1:20" ht="15.75" thickBot="1" x14ac:dyDescent="0.3">
      <c r="C34" s="1"/>
    </row>
    <row r="35" spans="1:20" s="33" customFormat="1" ht="13.5" thickBot="1" x14ac:dyDescent="0.3">
      <c r="A35" s="118" t="s">
        <v>61</v>
      </c>
      <c r="B35" s="119"/>
      <c r="C35" s="43">
        <f>C16+C20+C33</f>
        <v>20553905.030000001</v>
      </c>
      <c r="D35" s="43">
        <f>D16+D20+D33</f>
        <v>1631686.2599999998</v>
      </c>
      <c r="E35" s="43">
        <f>E16+E20+E33</f>
        <v>6754376.3800000008</v>
      </c>
      <c r="F35" s="43">
        <f>F16+F20+F33</f>
        <v>2287267.19</v>
      </c>
      <c r="G35" s="43">
        <f>G16+G20+G33</f>
        <v>1013244.06</v>
      </c>
      <c r="H35" s="43">
        <f>H16+H20+H33</f>
        <v>1470482.84</v>
      </c>
      <c r="I35" s="43">
        <f>I16+I20+I33</f>
        <v>729189.70000000007</v>
      </c>
      <c r="J35" s="44">
        <f>J16+J20+J33</f>
        <v>0</v>
      </c>
      <c r="K35" s="43">
        <f>K16+K20+K33</f>
        <v>0</v>
      </c>
      <c r="L35" s="44">
        <f>L16+L20+L33</f>
        <v>1710</v>
      </c>
      <c r="M35" s="43">
        <f>M16+M20+M33</f>
        <v>4816541.3</v>
      </c>
      <c r="N35" s="44">
        <f>N16+N20+N33</f>
        <v>0</v>
      </c>
      <c r="O35" s="43">
        <f>O16+O20+O33</f>
        <v>0</v>
      </c>
      <c r="P35" s="44">
        <f>P16+P20+P33</f>
        <v>301</v>
      </c>
      <c r="Q35" s="43">
        <f>Q16+Q20+Q33</f>
        <v>1741689</v>
      </c>
      <c r="R35" s="44">
        <f>R16+R20+R33</f>
        <v>306.7</v>
      </c>
      <c r="S35" s="43">
        <f>S16+S20+S33</f>
        <v>109428.3</v>
      </c>
      <c r="T35" s="43">
        <f>T16+T20+T33</f>
        <v>0</v>
      </c>
    </row>
    <row r="36" spans="1:20" x14ac:dyDescent="0.25">
      <c r="G36" s="1"/>
    </row>
    <row r="37" spans="1:20" x14ac:dyDescent="0.25">
      <c r="B37" t="s">
        <v>82</v>
      </c>
      <c r="D37" s="1"/>
      <c r="G37" s="1"/>
    </row>
    <row r="38" spans="1:20" x14ac:dyDescent="0.25">
      <c r="D38" s="1"/>
      <c r="G38" s="1"/>
    </row>
    <row r="39" spans="1:20" x14ac:dyDescent="0.25">
      <c r="G39" s="1"/>
    </row>
    <row r="40" spans="1:20" x14ac:dyDescent="0.25">
      <c r="G40" s="1"/>
    </row>
    <row r="41" spans="1:20" x14ac:dyDescent="0.25">
      <c r="G41" s="1"/>
    </row>
    <row r="42" spans="1:20" x14ac:dyDescent="0.25">
      <c r="G42" s="1"/>
    </row>
    <row r="43" spans="1:20" x14ac:dyDescent="0.25">
      <c r="G43" s="1"/>
    </row>
    <row r="44" spans="1:20" x14ac:dyDescent="0.25">
      <c r="G44" s="1"/>
    </row>
    <row r="45" spans="1:20" x14ac:dyDescent="0.25">
      <c r="G45" s="1"/>
    </row>
    <row r="46" spans="1:20" x14ac:dyDescent="0.25">
      <c r="G46" s="1"/>
    </row>
    <row r="47" spans="1:20" x14ac:dyDescent="0.25">
      <c r="G47" s="1"/>
    </row>
    <row r="48" spans="1:20" x14ac:dyDescent="0.25">
      <c r="G48" s="1"/>
    </row>
    <row r="49" spans="7:7" x14ac:dyDescent="0.25">
      <c r="G49" s="1"/>
    </row>
    <row r="50" spans="7:7" x14ac:dyDescent="0.25">
      <c r="G50" s="1"/>
    </row>
    <row r="51" spans="7:7" x14ac:dyDescent="0.25">
      <c r="G51" s="1"/>
    </row>
    <row r="52" spans="7:7" x14ac:dyDescent="0.25">
      <c r="G52" s="1"/>
    </row>
  </sheetData>
  <mergeCells count="20">
    <mergeCell ref="A20:B20"/>
    <mergeCell ref="A21:S21"/>
    <mergeCell ref="A33:B33"/>
    <mergeCell ref="A35:B35"/>
    <mergeCell ref="N5:O6"/>
    <mergeCell ref="P5:Q6"/>
    <mergeCell ref="R5:S6"/>
    <mergeCell ref="A9:S9"/>
    <mergeCell ref="A16:B16"/>
    <mergeCell ref="A17:S17"/>
    <mergeCell ref="A1:S1"/>
    <mergeCell ref="A2:S2"/>
    <mergeCell ref="A3:T3"/>
    <mergeCell ref="A4:A7"/>
    <mergeCell ref="B4:B7"/>
    <mergeCell ref="C4:C6"/>
    <mergeCell ref="D4:S4"/>
    <mergeCell ref="D5:I5"/>
    <mergeCell ref="J5:K6"/>
    <mergeCell ref="L5:M6"/>
  </mergeCells>
  <pageMargins left="0.31496062992125984" right="0.11811023622047244" top="0.3543307086614173" bottom="0.15748031496062992" header="0.11811023622047244" footer="0.11811023622047244"/>
  <pageSetup paperSize="9" scale="5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МКД 1 лист</vt:lpstr>
      <vt:lpstr>Перечень работ(услуг) 2 лист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2016-04-01T13:00:50Z</dcterms:modified>
</cp:coreProperties>
</file>