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03"/>
  </bookViews>
  <sheets>
    <sheet name="перечень работ(услуг) по кап. р" sheetId="1" r:id="rId1"/>
    <sheet name="перечень многоквартирных домов" sheetId="2" r:id="rId2"/>
  </sheets>
  <calcPr calcId="144525"/>
</workbook>
</file>

<file path=xl/calcChain.xml><?xml version="1.0" encoding="utf-8"?>
<calcChain xmlns="http://schemas.openxmlformats.org/spreadsheetml/2006/main">
  <c r="M33" i="2" l="1"/>
  <c r="M19" i="2"/>
  <c r="M15" i="2"/>
  <c r="E19" i="1" l="1"/>
  <c r="O32" i="2" l="1"/>
  <c r="O31" i="2"/>
  <c r="O30" i="2"/>
  <c r="O25" i="2"/>
  <c r="O22" i="2"/>
  <c r="C14" i="1" l="1"/>
  <c r="L14" i="2" s="1"/>
  <c r="Q14" i="2" s="1"/>
  <c r="C13" i="1"/>
  <c r="L13" i="2" s="1"/>
  <c r="Q13" i="2" s="1"/>
  <c r="C12" i="1"/>
  <c r="L12" i="2" s="1"/>
  <c r="Q12" i="2" s="1"/>
  <c r="C11" i="1"/>
  <c r="L11" i="2" s="1"/>
  <c r="Q11" i="2" s="1"/>
  <c r="C10" i="1"/>
  <c r="L10" i="2" s="1"/>
  <c r="Q10" i="2" s="1"/>
  <c r="C9" i="1"/>
  <c r="L9" i="2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9" i="2" l="1"/>
  <c r="L15" i="2"/>
  <c r="N9" i="2"/>
  <c r="N10" i="2"/>
  <c r="O10" i="2" s="1"/>
  <c r="P10" i="2"/>
  <c r="N11" i="2"/>
  <c r="O11" i="2" s="1"/>
  <c r="P11" i="2"/>
  <c r="N12" i="2"/>
  <c r="O12" i="2" s="1"/>
  <c r="P12" i="2"/>
  <c r="N13" i="2"/>
  <c r="O13" i="2" s="1"/>
  <c r="P13" i="2"/>
  <c r="N14" i="2"/>
  <c r="O14" i="2" s="1"/>
  <c r="P14" i="2"/>
  <c r="O9" i="2" l="1"/>
  <c r="N15" i="2"/>
  <c r="T35" i="1"/>
  <c r="R19" i="1"/>
  <c r="P19" i="1"/>
  <c r="N19" i="1"/>
  <c r="J19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19" i="1"/>
  <c r="Q19" i="1"/>
  <c r="O19" i="1"/>
  <c r="M19" i="1"/>
  <c r="K19" i="1"/>
  <c r="I19" i="1"/>
  <c r="H19" i="1"/>
  <c r="G19" i="1"/>
  <c r="F19" i="1"/>
  <c r="S35" i="1"/>
  <c r="Q35" i="1"/>
  <c r="O35" i="1"/>
  <c r="M35" i="1"/>
  <c r="K35" i="1"/>
  <c r="I35" i="1"/>
  <c r="H35" i="1"/>
  <c r="G35" i="1"/>
  <c r="F35" i="1"/>
  <c r="E35" i="1"/>
  <c r="C32" i="1"/>
  <c r="L32" i="2" s="1"/>
  <c r="P32" i="2" s="1"/>
  <c r="C31" i="1"/>
  <c r="L31" i="2" s="1"/>
  <c r="P31" i="2" s="1"/>
  <c r="C30" i="1"/>
  <c r="L30" i="2" s="1"/>
  <c r="P30" i="2" s="1"/>
  <c r="C29" i="1"/>
  <c r="L29" i="2" s="1"/>
  <c r="C28" i="1"/>
  <c r="L28" i="2" s="1"/>
  <c r="C27" i="1"/>
  <c r="L27" i="2" s="1"/>
  <c r="C26" i="1"/>
  <c r="L26" i="2" s="1"/>
  <c r="C25" i="1"/>
  <c r="L25" i="2" s="1"/>
  <c r="P25" i="2" s="1"/>
  <c r="C24" i="1"/>
  <c r="L24" i="2" s="1"/>
  <c r="C23" i="1"/>
  <c r="L23" i="2" s="1"/>
  <c r="C22" i="1"/>
  <c r="L22" i="2" s="1"/>
  <c r="P22" i="2" s="1"/>
  <c r="C21" i="1"/>
  <c r="L21" i="2" s="1"/>
  <c r="C18" i="1"/>
  <c r="L18" i="2" s="1"/>
  <c r="C17" i="1"/>
  <c r="L17" i="2" s="1"/>
  <c r="L19" i="2" s="1"/>
  <c r="L19" i="1"/>
  <c r="D33" i="1"/>
  <c r="C33" i="1"/>
  <c r="D19" i="1"/>
  <c r="C19" i="1"/>
  <c r="L35" i="1"/>
  <c r="L33" i="2" l="1"/>
  <c r="N21" i="2"/>
  <c r="N23" i="2"/>
  <c r="O23" i="2" s="1"/>
  <c r="P23" i="2"/>
  <c r="N24" i="2"/>
  <c r="O24" i="2" s="1"/>
  <c r="P24" i="2"/>
  <c r="N26" i="2"/>
  <c r="O26" i="2" s="1"/>
  <c r="P26" i="2"/>
  <c r="N27" i="2"/>
  <c r="O27" i="2" s="1"/>
  <c r="P27" i="2"/>
  <c r="N28" i="2"/>
  <c r="O28" i="2" s="1"/>
  <c r="P28" i="2"/>
  <c r="N29" i="2"/>
  <c r="O29" i="2" s="1"/>
  <c r="P29" i="2"/>
  <c r="O15" i="2"/>
  <c r="P9" i="2"/>
  <c r="P15" i="2" s="1"/>
  <c r="Q18" i="2"/>
  <c r="N18" i="2"/>
  <c r="O18" i="2" s="1"/>
  <c r="P18" i="2"/>
  <c r="Q17" i="2"/>
  <c r="N17" i="2"/>
  <c r="Q22" i="2"/>
  <c r="Q24" i="2"/>
  <c r="Q26" i="2"/>
  <c r="Q23" i="2"/>
  <c r="Q25" i="2"/>
  <c r="J35" i="1"/>
  <c r="N35" i="1"/>
  <c r="P35" i="1"/>
  <c r="R35" i="1"/>
  <c r="D35" i="1"/>
  <c r="P33" i="2" l="1"/>
  <c r="O17" i="2"/>
  <c r="N19" i="2"/>
  <c r="O21" i="2"/>
  <c r="N33" i="2"/>
  <c r="Q31" i="2"/>
  <c r="Q29" i="2"/>
  <c r="Q27" i="2"/>
  <c r="Q32" i="2"/>
  <c r="Q30" i="2"/>
  <c r="Q28" i="2"/>
  <c r="O33" i="2" l="1"/>
  <c r="P21" i="2"/>
  <c r="O19" i="2"/>
  <c r="P17" i="2"/>
  <c r="P19" i="2" s="1"/>
  <c r="Q21" i="2"/>
  <c r="C35" i="1"/>
</calcChain>
</file>

<file path=xl/sharedStrings.xml><?xml version="1.0" encoding="utf-8"?>
<sst xmlns="http://schemas.openxmlformats.org/spreadsheetml/2006/main" count="149" uniqueCount="80">
  <si>
    <t>№ п\п</t>
  </si>
  <si>
    <t>Адрес МКД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</si>
  <si>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</si>
  <si>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</si>
  <si>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</si>
  <si>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</si>
  <si>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</si>
  <si>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</si>
  <si>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</si>
  <si>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</si>
  <si>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</si>
  <si>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</si>
  <si>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№ п/п</t>
  </si>
  <si>
    <t>Год</t>
  </si>
  <si>
    <t>Материал стен</t>
  </si>
  <si>
    <t>Количество этажей</t>
  </si>
  <si>
    <t>Количество подъездов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</si>
  <si>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</si>
  <si>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</si>
  <si>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</si>
  <si>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</si>
  <si>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</si>
  <si>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</si>
  <si>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</si>
  <si>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</si>
  <si>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</si>
  <si>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</si>
  <si>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</si>
  <si>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</si>
  <si>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</si>
  <si>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</si>
  <si>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</si>
  <si>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</si>
  <si>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2014 год</t>
  </si>
  <si>
    <t>2015 год</t>
  </si>
  <si>
    <t xml:space="preserve">Итого по МО </t>
  </si>
  <si>
    <t>2016 год</t>
  </si>
  <si>
    <t>отопление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</si>
  <si>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</si>
  <si>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</si>
  <si>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</si>
  <si>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</si>
  <si>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п. Светлый, ул. Набережная, д. 11</t>
  </si>
  <si>
    <t>п. Светлый, ул. Первопроходцев, д. 64</t>
  </si>
  <si>
    <t>п. Светлый, ул. Набережная, д. 12</t>
  </si>
  <si>
    <t>п. Светлый, ул. Набережная, д. 13</t>
  </si>
  <si>
    <t>п. Светлый, ул. Набережная, д. 52</t>
  </si>
  <si>
    <t>п. Светлый, ул. Первопроходцев, д. 34</t>
  </si>
  <si>
    <t>п. Светлый, ул. Набережная, д. 14</t>
  </si>
  <si>
    <t>п. Светлый, ул. Набережная, д. 17</t>
  </si>
  <si>
    <t>п. Светлый, ул. Набережная, д. 15</t>
  </si>
  <si>
    <t>п. Светлый, ул. Первопроходцев, д. 44</t>
  </si>
  <si>
    <t>п. Светлый, ул. Первопроходцев, д. 35</t>
  </si>
  <si>
    <t>п. Светлый, ул. Набережная, д. 19</t>
  </si>
  <si>
    <t>п. Светлый, ул. Набережная, д. 20</t>
  </si>
  <si>
    <t>п. Светлый, ул. Набережная, д. 53</t>
  </si>
  <si>
    <t>п. Светлый, ул. Набережная, д. 16</t>
  </si>
  <si>
    <t>п. Светлый, ул. Первопроходцев, д. 42</t>
  </si>
  <si>
    <t>п. Светлый, ул. Первопроходцев, д. 37</t>
  </si>
  <si>
    <t>п. Светлый, ул. Первопроходцев, д. 36</t>
  </si>
  <si>
    <t>дерево</t>
  </si>
  <si>
    <t>Стоимость капитального ремонта 
ВСЕГО</t>
  </si>
  <si>
    <t>Итого по МО за 3 года</t>
  </si>
  <si>
    <t>Общая площадь МКД, всего</t>
  </si>
  <si>
    <t>Виды, установленные ч.1 ст.166 Жилищного Кодекса РФ</t>
  </si>
  <si>
    <t>электроснабжение</t>
  </si>
  <si>
    <t>Предельная стоимость капитального ремонта 1 кв. м 
общей площади помещений МКД</t>
  </si>
  <si>
    <t>Удельная стоимость капитального ремонта 1 кв. м 
общей площади помещений МКД</t>
  </si>
  <si>
    <t>Перечень многоквартирных домов, которые подлежат капитальному ремонту в соответствии с краткосрочным планом реализации  программы капитального ремонта общего имущества в многоквартирных домах, расположенных на территории сельского поселения Светлый</t>
  </si>
  <si>
    <t>Итого:</t>
  </si>
  <si>
    <t xml:space="preserve">Итого: </t>
  </si>
  <si>
    <t>1.</t>
  </si>
  <si>
    <t>2.</t>
  </si>
  <si>
    <t>3.</t>
  </si>
  <si>
    <t>4.</t>
  </si>
  <si>
    <t>5.</t>
  </si>
  <si>
    <t>6.</t>
  </si>
  <si>
    <t>Перечень работ  по капитальному ремонту общего имущества в многоквартирных домах, которые подлежат капитальному ремонту в соответствии с краткосрочным планом реализации  программы капитального ремонта общего имущества в многоквартирных домах, расположенных на территории сельского поселения Светлый</t>
  </si>
  <si>
    <t>Приложение к постановлению администрации сельского поселения Светлый от 13.10.2014 № 121</t>
  </si>
  <si>
    <t>Приложение к постановлению администрации сельского поселения Светлый от 13.10.2014 №121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</si>
</sst>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4" fontId="0" fillId="0" borderId="0" xfId="0" applyNumberFormat="1"/>
    <xf numFmtId="0" fontId="6" fillId="0" borderId="0" xfId="0" applyFont="1"/>
    <xf numFmtId="0" fontId="9" fillId="0" borderId="0" xfId="0" applyFont="1"/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4" fontId="1" fillId="0" borderId="18" xfId="0" applyNumberFormat="1" applyFont="1" applyBorder="1"/>
    <xf numFmtId="4" fontId="1" fillId="0" borderId="29" xfId="0" applyNumberFormat="1" applyFont="1" applyBorder="1"/>
    <xf numFmtId="0" fontId="3" fillId="0" borderId="29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14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2" fillId="2" borderId="14" xfId="0" applyNumberFormat="1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1" fillId="0" borderId="0" xfId="0" applyFont="1" applyFill="1"/>
    <xf numFmtId="0" fontId="1" fillId="0" borderId="2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" fillId="0" borderId="32" xfId="0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 vertical="center" wrapText="1"/>
    </xf>
    <xf numFmtId="4" fontId="14" fillId="0" borderId="35" xfId="0" applyNumberFormat="1" applyFont="1" applyFill="1" applyBorder="1" applyAlignment="1">
      <alignment horizontal="left" wrapText="1"/>
    </xf>
    <xf numFmtId="1" fontId="14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7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left" wrapText="1"/>
    </xf>
    <xf numFmtId="3" fontId="1" fillId="0" borderId="29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right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/>
    <xf numFmtId="0" fontId="1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Normal="100" workbookViewId="0">
      <selection sqref="A1:S1"/>
    </sheetView>
  </sheetViews>
  <sheetFormatPr defaultRowHeight="15" x14ac:dyDescent="0.25"/>
  <cols>
    <col min="1" max="1" width="4.28515625" customWidth="1"/>
    <col min="2" max="2" width="36.85546875" customWidth="1"/>
    <col min="3" max="3" width="14.28515625" customWidth="1"/>
    <col min="4" max="4" width="14.7109375" customWidth="1"/>
    <col min="5" max="9" width="14.28515625" customWidth="1"/>
    <col min="10" max="12" width="7.140625" customWidth="1"/>
    <col min="13" max="13" width="14.28515625" customWidth="1"/>
    <col min="14" max="14" width="7.140625" customWidth="1"/>
    <col min="15" max="15" width="14.28515625" customWidth="1"/>
    <col min="16" max="16" width="7.140625" customWidth="1"/>
    <col min="17" max="17" width="14.28515625" customWidth="1"/>
    <col min="18" max="18" width="7.140625" customWidth="1"/>
    <col min="19" max="19" width="14.28515625" customWidth="1"/>
    <col min="20" max="20" width="0.140625" customWidth="1"/>
  </cols>
  <sheetData>
    <row r="1" spans="1:20" ht="47.25" customHeight="1" x14ac:dyDescent="0.25">
      <c r="A1" s="97" t="s">
        <v>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0" ht="33" customHeight="1" thickBot="1" x14ac:dyDescent="0.3">
      <c r="A2" s="115" t="s">
        <v>77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" customHeight="1" thickBot="1" x14ac:dyDescent="0.3">
      <c r="A3" s="87" t="s">
        <v>0</v>
      </c>
      <c r="B3" s="87" t="s">
        <v>1</v>
      </c>
      <c r="C3" s="119" t="s">
        <v>61</v>
      </c>
      <c r="D3" s="90" t="s">
        <v>64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  <c r="T3" s="4"/>
    </row>
    <row r="4" spans="1:20" ht="30" customHeight="1" thickBot="1" x14ac:dyDescent="0.3">
      <c r="A4" s="88"/>
      <c r="B4" s="88"/>
      <c r="C4" s="120"/>
      <c r="D4" s="116" t="s">
        <v>2</v>
      </c>
      <c r="E4" s="117"/>
      <c r="F4" s="117"/>
      <c r="G4" s="117"/>
      <c r="H4" s="117"/>
      <c r="I4" s="118"/>
      <c r="J4" s="93" t="s">
        <v>3</v>
      </c>
      <c r="K4" s="94"/>
      <c r="L4" s="93" t="s">
        <v>4</v>
      </c>
      <c r="M4" s="94"/>
      <c r="N4" s="93" t="s">
        <v>5</v>
      </c>
      <c r="O4" s="94"/>
      <c r="P4" s="93" t="s">
        <v>6</v>
      </c>
      <c r="Q4" s="94"/>
      <c r="R4" s="93" t="s">
        <v>7</v>
      </c>
      <c r="S4" s="94"/>
      <c r="T4" s="5"/>
    </row>
    <row r="5" spans="1:20" ht="30" customHeight="1" thickBot="1" x14ac:dyDescent="0.3">
      <c r="A5" s="88"/>
      <c r="B5" s="88"/>
      <c r="C5" s="120"/>
      <c r="D5" s="12" t="s">
        <v>65</v>
      </c>
      <c r="E5" s="12" t="s">
        <v>37</v>
      </c>
      <c r="F5" s="12" t="s">
        <v>38</v>
      </c>
      <c r="G5" s="12" t="s">
        <v>39</v>
      </c>
      <c r="H5" s="12" t="s">
        <v>40</v>
      </c>
      <c r="I5" s="12" t="s">
        <v>41</v>
      </c>
      <c r="J5" s="95"/>
      <c r="K5" s="96"/>
      <c r="L5" s="95"/>
      <c r="M5" s="96"/>
      <c r="N5" s="95"/>
      <c r="O5" s="96"/>
      <c r="P5" s="95"/>
      <c r="Q5" s="96"/>
      <c r="R5" s="95"/>
      <c r="S5" s="96"/>
      <c r="T5" s="5"/>
    </row>
    <row r="6" spans="1:20" s="44" customFormat="1" ht="15" customHeight="1" thickBot="1" x14ac:dyDescent="0.3">
      <c r="A6" s="89"/>
      <c r="B6" s="89"/>
      <c r="C6" s="10" t="s">
        <v>8</v>
      </c>
      <c r="D6" s="11" t="s">
        <v>8</v>
      </c>
      <c r="E6" s="11" t="s">
        <v>8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9</v>
      </c>
      <c r="K6" s="9" t="s">
        <v>8</v>
      </c>
      <c r="L6" s="9" t="s">
        <v>10</v>
      </c>
      <c r="M6" s="9" t="s">
        <v>8</v>
      </c>
      <c r="N6" s="9" t="s">
        <v>10</v>
      </c>
      <c r="O6" s="9" t="s">
        <v>8</v>
      </c>
      <c r="P6" s="9" t="s">
        <v>10</v>
      </c>
      <c r="Q6" s="9" t="s">
        <v>8</v>
      </c>
      <c r="R6" s="9" t="s">
        <v>11</v>
      </c>
      <c r="S6" s="9" t="s">
        <v>8</v>
      </c>
      <c r="T6" s="8"/>
    </row>
    <row r="7" spans="1:20" s="34" customFormat="1" ht="12" thickBot="1" x14ac:dyDescent="0.25">
      <c r="A7" s="28">
        <v>1</v>
      </c>
      <c r="B7" s="29">
        <v>2</v>
      </c>
      <c r="C7" s="30">
        <v>3</v>
      </c>
      <c r="D7" s="29">
        <v>4</v>
      </c>
      <c r="E7" s="31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3"/>
    </row>
    <row r="8" spans="1:20" s="3" customFormat="1" ht="16.5" thickBot="1" x14ac:dyDescent="0.3">
      <c r="A8" s="100" t="s">
        <v>33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6"/>
    </row>
    <row r="9" spans="1:20" ht="15" customHeight="1" x14ac:dyDescent="0.25">
      <c r="A9" s="67" t="s">
        <v>71</v>
      </c>
      <c r="B9" s="66" t="s">
        <v>46</v>
      </c>
      <c r="C9" s="65">
        <f>D9+E9++F9+G9+H9+I9+M9+O9+Q9+S9</f>
        <v>1589315.5599999998</v>
      </c>
      <c r="D9" s="68">
        <v>0</v>
      </c>
      <c r="E9" s="65">
        <v>320132.27</v>
      </c>
      <c r="F9" s="68">
        <v>332620.42</v>
      </c>
      <c r="G9" s="68">
        <v>332620.42</v>
      </c>
      <c r="H9" s="65">
        <v>277966.43</v>
      </c>
      <c r="I9" s="65">
        <v>325976.02</v>
      </c>
      <c r="J9" s="70">
        <v>0</v>
      </c>
      <c r="K9" s="68">
        <v>0</v>
      </c>
      <c r="L9" s="69">
        <v>0</v>
      </c>
      <c r="M9" s="71">
        <v>0</v>
      </c>
      <c r="N9" s="69">
        <v>0</v>
      </c>
      <c r="O9" s="71">
        <v>0</v>
      </c>
      <c r="P9" s="69">
        <v>0</v>
      </c>
      <c r="Q9" s="71">
        <v>0</v>
      </c>
      <c r="R9" s="69">
        <v>0</v>
      </c>
      <c r="S9" s="72">
        <v>0</v>
      </c>
      <c r="T9" s="5"/>
    </row>
    <row r="10" spans="1:20" ht="15" customHeight="1" x14ac:dyDescent="0.25">
      <c r="A10" s="67" t="s">
        <v>72</v>
      </c>
      <c r="B10" s="66" t="s">
        <v>44</v>
      </c>
      <c r="C10" s="65">
        <f t="shared" ref="C10:C14" si="0">D10+E10++F10+G10+H10+I10+M10+O10+Q10+S10</f>
        <v>1329108.6600000001</v>
      </c>
      <c r="D10" s="65">
        <v>391405.63</v>
      </c>
      <c r="E10" s="65">
        <v>324853.59999999998</v>
      </c>
      <c r="F10" s="68">
        <v>0</v>
      </c>
      <c r="G10" s="68">
        <v>0</v>
      </c>
      <c r="H10" s="65">
        <v>282065.90000000002</v>
      </c>
      <c r="I10" s="65">
        <v>330783.53000000003</v>
      </c>
      <c r="J10" s="70">
        <v>0</v>
      </c>
      <c r="K10" s="68">
        <v>0</v>
      </c>
      <c r="L10" s="69">
        <v>0</v>
      </c>
      <c r="M10" s="71">
        <v>0</v>
      </c>
      <c r="N10" s="69">
        <v>0</v>
      </c>
      <c r="O10" s="71">
        <v>0</v>
      </c>
      <c r="P10" s="69">
        <v>0</v>
      </c>
      <c r="Q10" s="71">
        <v>0</v>
      </c>
      <c r="R10" s="69">
        <v>0</v>
      </c>
      <c r="S10" s="72">
        <v>0</v>
      </c>
      <c r="T10" s="5"/>
    </row>
    <row r="11" spans="1:20" ht="15" customHeight="1" x14ac:dyDescent="0.25">
      <c r="A11" s="67" t="s">
        <v>73</v>
      </c>
      <c r="B11" s="66" t="s">
        <v>42</v>
      </c>
      <c r="C11" s="65">
        <f t="shared" si="0"/>
        <v>1379318.96</v>
      </c>
      <c r="D11" s="65">
        <v>388031.99</v>
      </c>
      <c r="E11" s="65">
        <v>322053.59000000003</v>
      </c>
      <c r="F11" s="68">
        <v>334616.69</v>
      </c>
      <c r="G11" s="68">
        <v>334616.69</v>
      </c>
      <c r="H11" s="68">
        <v>0</v>
      </c>
      <c r="I11" s="68">
        <v>0</v>
      </c>
      <c r="J11" s="70">
        <v>0</v>
      </c>
      <c r="K11" s="68">
        <v>0</v>
      </c>
      <c r="L11" s="69">
        <v>0</v>
      </c>
      <c r="M11" s="71">
        <v>0</v>
      </c>
      <c r="N11" s="69">
        <v>0</v>
      </c>
      <c r="O11" s="71">
        <v>0</v>
      </c>
      <c r="P11" s="69">
        <v>0</v>
      </c>
      <c r="Q11" s="71">
        <v>0</v>
      </c>
      <c r="R11" s="69">
        <v>0</v>
      </c>
      <c r="S11" s="72">
        <v>0</v>
      </c>
      <c r="T11" s="5"/>
    </row>
    <row r="12" spans="1:20" ht="15" customHeight="1" x14ac:dyDescent="0.25">
      <c r="A12" s="67" t="s">
        <v>74</v>
      </c>
      <c r="B12" s="66" t="s">
        <v>45</v>
      </c>
      <c r="C12" s="65">
        <f t="shared" si="0"/>
        <v>1374383.24</v>
      </c>
      <c r="D12" s="65">
        <v>398911.39</v>
      </c>
      <c r="E12" s="68">
        <v>0</v>
      </c>
      <c r="F12" s="68">
        <v>343998.47</v>
      </c>
      <c r="G12" s="68">
        <v>343998.47</v>
      </c>
      <c r="H12" s="65">
        <v>287474.90999999997</v>
      </c>
      <c r="I12" s="68">
        <v>0</v>
      </c>
      <c r="J12" s="70">
        <v>0</v>
      </c>
      <c r="K12" s="68">
        <v>0</v>
      </c>
      <c r="L12" s="69">
        <v>0</v>
      </c>
      <c r="M12" s="71">
        <v>0</v>
      </c>
      <c r="N12" s="69">
        <v>0</v>
      </c>
      <c r="O12" s="71">
        <v>0</v>
      </c>
      <c r="P12" s="69">
        <v>0</v>
      </c>
      <c r="Q12" s="71">
        <v>0</v>
      </c>
      <c r="R12" s="69">
        <v>0</v>
      </c>
      <c r="S12" s="72">
        <v>0</v>
      </c>
      <c r="T12" s="5"/>
    </row>
    <row r="13" spans="1:20" ht="15" customHeight="1" x14ac:dyDescent="0.25">
      <c r="A13" s="67" t="s">
        <v>75</v>
      </c>
      <c r="B13" s="66" t="s">
        <v>49</v>
      </c>
      <c r="C13" s="65">
        <f t="shared" si="0"/>
        <v>1313024.3600000001</v>
      </c>
      <c r="D13" s="68">
        <v>0</v>
      </c>
      <c r="E13" s="65">
        <v>332722.48</v>
      </c>
      <c r="F13" s="68">
        <v>345701.77</v>
      </c>
      <c r="G13" s="68">
        <v>345701.77</v>
      </c>
      <c r="H13" s="65">
        <v>288898.34000000003</v>
      </c>
      <c r="I13" s="68">
        <v>0</v>
      </c>
      <c r="J13" s="70">
        <v>0</v>
      </c>
      <c r="K13" s="68">
        <v>0</v>
      </c>
      <c r="L13" s="69">
        <v>0</v>
      </c>
      <c r="M13" s="71">
        <v>0</v>
      </c>
      <c r="N13" s="69">
        <v>0</v>
      </c>
      <c r="O13" s="71">
        <v>0</v>
      </c>
      <c r="P13" s="69">
        <v>0</v>
      </c>
      <c r="Q13" s="71">
        <v>0</v>
      </c>
      <c r="R13" s="69">
        <v>0</v>
      </c>
      <c r="S13" s="72">
        <v>0</v>
      </c>
      <c r="T13" s="5"/>
    </row>
    <row r="14" spans="1:20" ht="15" customHeight="1" thickBot="1" x14ac:dyDescent="0.3">
      <c r="A14" s="67" t="s">
        <v>76</v>
      </c>
      <c r="B14" s="66" t="s">
        <v>50</v>
      </c>
      <c r="C14" s="65">
        <f t="shared" si="0"/>
        <v>692911.67</v>
      </c>
      <c r="D14" s="65">
        <v>402703.78</v>
      </c>
      <c r="E14" s="68">
        <v>0</v>
      </c>
      <c r="F14" s="68">
        <v>0</v>
      </c>
      <c r="G14" s="68">
        <v>0</v>
      </c>
      <c r="H14" s="65">
        <v>290207.89</v>
      </c>
      <c r="I14" s="68">
        <v>0</v>
      </c>
      <c r="J14" s="70">
        <v>0</v>
      </c>
      <c r="K14" s="68">
        <v>0</v>
      </c>
      <c r="L14" s="69">
        <v>0</v>
      </c>
      <c r="M14" s="71">
        <v>0</v>
      </c>
      <c r="N14" s="69">
        <v>0</v>
      </c>
      <c r="O14" s="71">
        <v>0</v>
      </c>
      <c r="P14" s="69">
        <v>0</v>
      </c>
      <c r="Q14" s="71">
        <v>0</v>
      </c>
      <c r="R14" s="69">
        <v>0</v>
      </c>
      <c r="S14" s="72">
        <v>0</v>
      </c>
      <c r="T14" s="5"/>
    </row>
    <row r="15" spans="1:20" s="2" customFormat="1" ht="15.75" thickBot="1" x14ac:dyDescent="0.3">
      <c r="A15" s="111" t="s">
        <v>35</v>
      </c>
      <c r="B15" s="112"/>
      <c r="C15" s="20">
        <f t="shared" ref="C15:S15" si="1">SUM(C9:C14)</f>
        <v>7678062.4500000002</v>
      </c>
      <c r="D15" s="20">
        <f t="shared" si="1"/>
        <v>1581052.79</v>
      </c>
      <c r="E15" s="20">
        <f t="shared" si="1"/>
        <v>1299761.94</v>
      </c>
      <c r="F15" s="20">
        <f t="shared" si="1"/>
        <v>1356937.35</v>
      </c>
      <c r="G15" s="20">
        <f t="shared" si="1"/>
        <v>1356937.35</v>
      </c>
      <c r="H15" s="20">
        <f t="shared" si="1"/>
        <v>1426613.4700000002</v>
      </c>
      <c r="I15" s="20">
        <f t="shared" si="1"/>
        <v>656759.55000000005</v>
      </c>
      <c r="J15" s="27">
        <f t="shared" si="1"/>
        <v>0</v>
      </c>
      <c r="K15" s="20">
        <f t="shared" si="1"/>
        <v>0</v>
      </c>
      <c r="L15" s="27">
        <f t="shared" si="1"/>
        <v>0</v>
      </c>
      <c r="M15" s="20">
        <f t="shared" si="1"/>
        <v>0</v>
      </c>
      <c r="N15" s="27">
        <f t="shared" si="1"/>
        <v>0</v>
      </c>
      <c r="O15" s="20">
        <f t="shared" si="1"/>
        <v>0</v>
      </c>
      <c r="P15" s="27">
        <f t="shared" si="1"/>
        <v>0</v>
      </c>
      <c r="Q15" s="20">
        <f t="shared" si="1"/>
        <v>0</v>
      </c>
      <c r="R15" s="27">
        <f t="shared" si="1"/>
        <v>0</v>
      </c>
      <c r="S15" s="20">
        <f t="shared" si="1"/>
        <v>0</v>
      </c>
      <c r="T15" s="23"/>
    </row>
    <row r="16" spans="1:20" s="3" customFormat="1" ht="16.5" thickBot="1" x14ac:dyDescent="0.3">
      <c r="A16" s="100" t="s">
        <v>34</v>
      </c>
      <c r="B16" s="101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  <c r="T16" s="6"/>
    </row>
    <row r="17" spans="1:20" x14ac:dyDescent="0.25">
      <c r="A17" s="16" t="s">
        <v>71</v>
      </c>
      <c r="B17" s="18" t="s">
        <v>48</v>
      </c>
      <c r="C17" s="13">
        <f t="shared" ref="C17:C18" si="2">D17+E17+F17+G17+H17+I17+M17+O17+Q17+S17</f>
        <v>1291028.48</v>
      </c>
      <c r="D17" s="13">
        <v>0</v>
      </c>
      <c r="E17" s="13">
        <v>327148.69</v>
      </c>
      <c r="F17" s="13">
        <v>339910.55</v>
      </c>
      <c r="G17" s="13">
        <v>339910.55</v>
      </c>
      <c r="H17" s="13">
        <v>284058.69</v>
      </c>
      <c r="I17" s="13">
        <v>0</v>
      </c>
      <c r="J17" s="81">
        <v>0</v>
      </c>
      <c r="K17" s="13">
        <v>0</v>
      </c>
      <c r="L17" s="19">
        <v>0</v>
      </c>
      <c r="M17" s="13">
        <v>0</v>
      </c>
      <c r="N17" s="83">
        <v>0</v>
      </c>
      <c r="O17" s="13">
        <v>0</v>
      </c>
      <c r="P17" s="83">
        <v>0</v>
      </c>
      <c r="Q17" s="13">
        <v>0</v>
      </c>
      <c r="R17" s="83">
        <v>0</v>
      </c>
      <c r="S17" s="13">
        <v>0</v>
      </c>
      <c r="T17" s="5"/>
    </row>
    <row r="18" spans="1:20" ht="15.75" thickBot="1" x14ac:dyDescent="0.3">
      <c r="A18" s="16" t="s">
        <v>72</v>
      </c>
      <c r="B18" s="18" t="s">
        <v>43</v>
      </c>
      <c r="C18" s="13">
        <f t="shared" si="2"/>
        <v>1419578.02</v>
      </c>
      <c r="D18" s="13">
        <v>382951.78</v>
      </c>
      <c r="E18" s="13">
        <v>0</v>
      </c>
      <c r="F18" s="13">
        <v>0</v>
      </c>
      <c r="G18" s="13">
        <v>0</v>
      </c>
      <c r="H18" s="13">
        <v>275973.64</v>
      </c>
      <c r="I18" s="13">
        <v>0</v>
      </c>
      <c r="J18" s="81">
        <v>0</v>
      </c>
      <c r="K18" s="13">
        <v>0</v>
      </c>
      <c r="L18" s="19">
        <v>290</v>
      </c>
      <c r="M18" s="13">
        <v>760652.6</v>
      </c>
      <c r="N18" s="83">
        <v>0</v>
      </c>
      <c r="O18" s="13">
        <v>0</v>
      </c>
      <c r="P18" s="83">
        <v>0</v>
      </c>
      <c r="Q18" s="13">
        <v>0</v>
      </c>
      <c r="R18" s="83">
        <v>0</v>
      </c>
      <c r="S18" s="13">
        <v>0</v>
      </c>
      <c r="T18" s="5"/>
    </row>
    <row r="19" spans="1:20" s="2" customFormat="1" ht="15.75" thickBot="1" x14ac:dyDescent="0.3">
      <c r="A19" s="113" t="s">
        <v>35</v>
      </c>
      <c r="B19" s="114"/>
      <c r="C19" s="20">
        <f t="shared" ref="C19:S19" si="3">SUM(C17:C18)</f>
        <v>2710606.5</v>
      </c>
      <c r="D19" s="21">
        <f t="shared" si="3"/>
        <v>382951.78</v>
      </c>
      <c r="E19" s="21">
        <f t="shared" si="3"/>
        <v>327148.69</v>
      </c>
      <c r="F19" s="21">
        <f t="shared" si="3"/>
        <v>339910.55</v>
      </c>
      <c r="G19" s="21">
        <f t="shared" si="3"/>
        <v>339910.55</v>
      </c>
      <c r="H19" s="21">
        <f t="shared" si="3"/>
        <v>560032.33000000007</v>
      </c>
      <c r="I19" s="21">
        <f t="shared" si="3"/>
        <v>0</v>
      </c>
      <c r="J19" s="22">
        <f t="shared" si="3"/>
        <v>0</v>
      </c>
      <c r="K19" s="21">
        <f t="shared" si="3"/>
        <v>0</v>
      </c>
      <c r="L19" s="24">
        <f t="shared" si="3"/>
        <v>290</v>
      </c>
      <c r="M19" s="21">
        <f t="shared" si="3"/>
        <v>760652.6</v>
      </c>
      <c r="N19" s="22">
        <f t="shared" si="3"/>
        <v>0</v>
      </c>
      <c r="O19" s="21">
        <f t="shared" si="3"/>
        <v>0</v>
      </c>
      <c r="P19" s="22">
        <f t="shared" si="3"/>
        <v>0</v>
      </c>
      <c r="Q19" s="21">
        <f t="shared" si="3"/>
        <v>0</v>
      </c>
      <c r="R19" s="22">
        <f t="shared" si="3"/>
        <v>0</v>
      </c>
      <c r="S19" s="21">
        <f t="shared" si="3"/>
        <v>0</v>
      </c>
      <c r="T19" s="23"/>
    </row>
    <row r="20" spans="1:20" s="3" customFormat="1" ht="16.5" thickBot="1" x14ac:dyDescent="0.3">
      <c r="A20" s="105" t="s">
        <v>36</v>
      </c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8"/>
      <c r="T20" s="6"/>
    </row>
    <row r="21" spans="1:20" x14ac:dyDescent="0.25">
      <c r="A21" s="15">
        <v>1</v>
      </c>
      <c r="B21" s="17" t="s">
        <v>51</v>
      </c>
      <c r="C21" s="14">
        <f t="shared" ref="C21:C32" si="4">D21+E21+F21+G21+H21+I21+M21+O21+Q21+S21</f>
        <v>1631311</v>
      </c>
      <c r="D21" s="14">
        <v>0</v>
      </c>
      <c r="E21" s="14">
        <v>328591.31</v>
      </c>
      <c r="F21" s="14">
        <v>341409.45</v>
      </c>
      <c r="G21" s="14">
        <v>341409.45</v>
      </c>
      <c r="H21" s="14">
        <v>285311.31</v>
      </c>
      <c r="I21" s="14">
        <v>334589.48</v>
      </c>
      <c r="J21" s="82">
        <v>0</v>
      </c>
      <c r="K21" s="14">
        <v>0</v>
      </c>
      <c r="L21" s="80">
        <v>0</v>
      </c>
      <c r="M21" s="14">
        <v>0</v>
      </c>
      <c r="N21" s="80">
        <v>0</v>
      </c>
      <c r="O21" s="14">
        <v>0</v>
      </c>
      <c r="P21" s="80">
        <v>0</v>
      </c>
      <c r="Q21" s="14">
        <v>0</v>
      </c>
      <c r="R21" s="80">
        <v>0</v>
      </c>
      <c r="S21" s="14">
        <v>0</v>
      </c>
      <c r="T21" s="5"/>
    </row>
    <row r="22" spans="1:20" x14ac:dyDescent="0.25">
      <c r="A22" s="16">
        <v>2</v>
      </c>
      <c r="B22" s="18" t="s">
        <v>52</v>
      </c>
      <c r="C22" s="13">
        <f t="shared" si="4"/>
        <v>1306415.01</v>
      </c>
      <c r="D22" s="13">
        <v>0</v>
      </c>
      <c r="E22" s="13">
        <v>320197.84000000003</v>
      </c>
      <c r="F22" s="13">
        <v>0</v>
      </c>
      <c r="G22" s="13">
        <v>0</v>
      </c>
      <c r="H22" s="13">
        <v>278023.37</v>
      </c>
      <c r="I22" s="13">
        <v>0</v>
      </c>
      <c r="J22" s="83">
        <v>0</v>
      </c>
      <c r="K22" s="13">
        <v>0</v>
      </c>
      <c r="L22" s="81">
        <v>270</v>
      </c>
      <c r="M22" s="13">
        <v>708193.8</v>
      </c>
      <c r="N22" s="81">
        <v>0</v>
      </c>
      <c r="O22" s="13">
        <v>0</v>
      </c>
      <c r="P22" s="81">
        <v>0</v>
      </c>
      <c r="Q22" s="13">
        <v>0</v>
      </c>
      <c r="R22" s="81">
        <v>0</v>
      </c>
      <c r="S22" s="13">
        <v>0</v>
      </c>
      <c r="T22" s="5"/>
    </row>
    <row r="23" spans="1:20" x14ac:dyDescent="0.25">
      <c r="A23" s="16">
        <v>3</v>
      </c>
      <c r="B23" s="18" t="s">
        <v>47</v>
      </c>
      <c r="C23" s="13">
        <f t="shared" si="4"/>
        <v>1664257.1800000002</v>
      </c>
      <c r="D23" s="13">
        <v>0</v>
      </c>
      <c r="E23" s="13">
        <v>331214.27</v>
      </c>
      <c r="F23" s="13">
        <v>0</v>
      </c>
      <c r="G23" s="13">
        <v>0</v>
      </c>
      <c r="H23" s="13">
        <v>287588.78999999998</v>
      </c>
      <c r="I23" s="13">
        <v>337260.32</v>
      </c>
      <c r="J23" s="83">
        <v>0</v>
      </c>
      <c r="K23" s="13">
        <v>0</v>
      </c>
      <c r="L23" s="81">
        <v>270</v>
      </c>
      <c r="M23" s="13">
        <v>708193.8</v>
      </c>
      <c r="N23" s="81">
        <v>0</v>
      </c>
      <c r="O23" s="13">
        <v>0</v>
      </c>
      <c r="P23" s="81">
        <v>0</v>
      </c>
      <c r="Q23" s="13">
        <v>0</v>
      </c>
      <c r="R23" s="81">
        <v>0</v>
      </c>
      <c r="S23" s="13">
        <v>0</v>
      </c>
      <c r="T23" s="5"/>
    </row>
    <row r="24" spans="1:20" x14ac:dyDescent="0.25">
      <c r="A24" s="16">
        <v>4</v>
      </c>
      <c r="B24" s="18" t="s">
        <v>53</v>
      </c>
      <c r="C24" s="13">
        <f t="shared" si="4"/>
        <v>1350571.86</v>
      </c>
      <c r="D24" s="13">
        <v>397726.27</v>
      </c>
      <c r="E24" s="13">
        <v>330099.52</v>
      </c>
      <c r="F24" s="13">
        <v>0</v>
      </c>
      <c r="G24" s="13">
        <v>0</v>
      </c>
      <c r="H24" s="13">
        <v>286620.86</v>
      </c>
      <c r="I24" s="13">
        <v>336125.21</v>
      </c>
      <c r="J24" s="83">
        <v>0</v>
      </c>
      <c r="K24" s="13">
        <v>0</v>
      </c>
      <c r="L24" s="81">
        <v>0</v>
      </c>
      <c r="M24" s="13">
        <v>0</v>
      </c>
      <c r="N24" s="81">
        <v>0</v>
      </c>
      <c r="O24" s="13">
        <v>0</v>
      </c>
      <c r="P24" s="81">
        <v>0</v>
      </c>
      <c r="Q24" s="13">
        <v>0</v>
      </c>
      <c r="R24" s="81">
        <v>0</v>
      </c>
      <c r="S24" s="13">
        <v>0</v>
      </c>
      <c r="T24" s="5"/>
    </row>
    <row r="25" spans="1:20" x14ac:dyDescent="0.25">
      <c r="A25" s="16">
        <v>5</v>
      </c>
      <c r="B25" s="18" t="s">
        <v>55</v>
      </c>
      <c r="C25" s="13">
        <f t="shared" si="4"/>
        <v>1400298.15</v>
      </c>
      <c r="D25" s="13">
        <v>393933.89</v>
      </c>
      <c r="E25" s="13">
        <v>326951.96000000002</v>
      </c>
      <c r="F25" s="13">
        <v>339706.15</v>
      </c>
      <c r="G25" s="13">
        <v>339706.15</v>
      </c>
      <c r="H25" s="13">
        <v>0</v>
      </c>
      <c r="I25" s="13">
        <v>0</v>
      </c>
      <c r="J25" s="83">
        <v>0</v>
      </c>
      <c r="K25" s="13">
        <v>0</v>
      </c>
      <c r="L25" s="81">
        <v>0</v>
      </c>
      <c r="M25" s="13">
        <v>0</v>
      </c>
      <c r="N25" s="81">
        <v>0</v>
      </c>
      <c r="O25" s="13">
        <v>0</v>
      </c>
      <c r="P25" s="81">
        <v>0</v>
      </c>
      <c r="Q25" s="13">
        <v>0</v>
      </c>
      <c r="R25" s="81">
        <v>0</v>
      </c>
      <c r="S25" s="13">
        <v>0</v>
      </c>
      <c r="T25" s="5"/>
    </row>
    <row r="26" spans="1:20" x14ac:dyDescent="0.25">
      <c r="A26" s="16">
        <v>6</v>
      </c>
      <c r="B26" s="18" t="s">
        <v>48</v>
      </c>
      <c r="C26" s="13">
        <f t="shared" si="4"/>
        <v>333120.52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333120.52</v>
      </c>
      <c r="J26" s="83">
        <v>0</v>
      </c>
      <c r="K26" s="13">
        <v>0</v>
      </c>
      <c r="L26" s="81">
        <v>0</v>
      </c>
      <c r="M26" s="13">
        <v>0</v>
      </c>
      <c r="N26" s="81">
        <v>0</v>
      </c>
      <c r="O26" s="13">
        <v>0</v>
      </c>
      <c r="P26" s="81">
        <v>0</v>
      </c>
      <c r="Q26" s="13">
        <v>0</v>
      </c>
      <c r="R26" s="81">
        <v>0</v>
      </c>
      <c r="S26" s="13">
        <v>0</v>
      </c>
      <c r="T26" s="5"/>
    </row>
    <row r="27" spans="1:20" x14ac:dyDescent="0.25">
      <c r="A27" s="16">
        <v>7</v>
      </c>
      <c r="B27" s="18" t="s">
        <v>50</v>
      </c>
      <c r="C27" s="13">
        <f t="shared" si="4"/>
        <v>694537.6</v>
      </c>
      <c r="D27" s="13">
        <v>0</v>
      </c>
      <c r="E27" s="13">
        <v>0</v>
      </c>
      <c r="F27" s="13">
        <v>347268.8</v>
      </c>
      <c r="G27" s="13">
        <v>347268.8</v>
      </c>
      <c r="H27" s="13">
        <v>0</v>
      </c>
      <c r="I27" s="13">
        <v>0</v>
      </c>
      <c r="J27" s="83">
        <v>0</v>
      </c>
      <c r="K27" s="13">
        <v>0</v>
      </c>
      <c r="L27" s="81">
        <v>0</v>
      </c>
      <c r="M27" s="13">
        <v>0</v>
      </c>
      <c r="N27" s="81">
        <v>0</v>
      </c>
      <c r="O27" s="13">
        <v>0</v>
      </c>
      <c r="P27" s="81">
        <v>0</v>
      </c>
      <c r="Q27" s="13">
        <v>0</v>
      </c>
      <c r="R27" s="81">
        <v>0</v>
      </c>
      <c r="S27" s="13">
        <v>0</v>
      </c>
      <c r="T27" s="5"/>
    </row>
    <row r="28" spans="1:20" x14ac:dyDescent="0.25">
      <c r="A28" s="16">
        <v>8</v>
      </c>
      <c r="B28" s="18" t="s">
        <v>54</v>
      </c>
      <c r="C28" s="13">
        <f t="shared" si="4"/>
        <v>1360718.3499999999</v>
      </c>
      <c r="D28" s="13">
        <v>394945.19</v>
      </c>
      <c r="E28" s="13">
        <v>0</v>
      </c>
      <c r="F28" s="13">
        <v>340578.24</v>
      </c>
      <c r="G28" s="13">
        <v>340578.24</v>
      </c>
      <c r="H28" s="25">
        <v>284616.68</v>
      </c>
      <c r="I28" s="13">
        <v>0</v>
      </c>
      <c r="J28" s="83">
        <v>0</v>
      </c>
      <c r="K28" s="13">
        <v>0</v>
      </c>
      <c r="L28" s="81">
        <v>0</v>
      </c>
      <c r="M28" s="13">
        <v>0</v>
      </c>
      <c r="N28" s="81">
        <v>0</v>
      </c>
      <c r="O28" s="13">
        <v>0</v>
      </c>
      <c r="P28" s="81">
        <v>0</v>
      </c>
      <c r="Q28" s="13">
        <v>0</v>
      </c>
      <c r="R28" s="81">
        <v>0</v>
      </c>
      <c r="S28" s="13">
        <v>0</v>
      </c>
      <c r="T28" s="5"/>
    </row>
    <row r="29" spans="1:20" x14ac:dyDescent="0.25">
      <c r="A29" s="16">
        <v>9</v>
      </c>
      <c r="B29" s="18" t="s">
        <v>56</v>
      </c>
      <c r="C29" s="13">
        <f t="shared" si="4"/>
        <v>1354703.54</v>
      </c>
      <c r="D29" s="13">
        <v>398943</v>
      </c>
      <c r="E29" s="13">
        <v>331109.36</v>
      </c>
      <c r="F29" s="13">
        <v>0</v>
      </c>
      <c r="G29" s="13">
        <v>0</v>
      </c>
      <c r="H29" s="26">
        <v>287497.69</v>
      </c>
      <c r="I29" s="13">
        <v>337153.49</v>
      </c>
      <c r="J29" s="83">
        <v>0</v>
      </c>
      <c r="K29" s="13">
        <v>0</v>
      </c>
      <c r="L29" s="81">
        <v>0</v>
      </c>
      <c r="M29" s="13">
        <v>0</v>
      </c>
      <c r="N29" s="81">
        <v>0</v>
      </c>
      <c r="O29" s="13">
        <v>0</v>
      </c>
      <c r="P29" s="81">
        <v>0</v>
      </c>
      <c r="Q29" s="13">
        <v>0</v>
      </c>
      <c r="R29" s="81">
        <v>0</v>
      </c>
      <c r="S29" s="13">
        <v>0</v>
      </c>
      <c r="T29" s="5"/>
    </row>
    <row r="30" spans="1:20" x14ac:dyDescent="0.25">
      <c r="A30" s="16">
        <v>10</v>
      </c>
      <c r="B30" s="18" t="s">
        <v>57</v>
      </c>
      <c r="C30" s="13">
        <f t="shared" si="4"/>
        <v>1428616.4</v>
      </c>
      <c r="D30" s="13">
        <v>0</v>
      </c>
      <c r="E30" s="13">
        <v>0</v>
      </c>
      <c r="F30" s="13">
        <v>0</v>
      </c>
      <c r="G30" s="13">
        <v>0</v>
      </c>
      <c r="H30" s="26">
        <v>0</v>
      </c>
      <c r="I30" s="13">
        <v>0</v>
      </c>
      <c r="J30" s="83">
        <v>0</v>
      </c>
      <c r="K30" s="13">
        <v>0</v>
      </c>
      <c r="L30" s="81">
        <v>0</v>
      </c>
      <c r="M30" s="13">
        <v>0</v>
      </c>
      <c r="N30" s="81">
        <v>0</v>
      </c>
      <c r="O30" s="13">
        <v>0</v>
      </c>
      <c r="P30" s="81">
        <v>301</v>
      </c>
      <c r="Q30" s="13">
        <v>1428616.4</v>
      </c>
      <c r="R30" s="81">
        <v>0</v>
      </c>
      <c r="S30" s="13">
        <v>0</v>
      </c>
      <c r="T30" s="5"/>
    </row>
    <row r="31" spans="1:20" x14ac:dyDescent="0.25">
      <c r="A31" s="16">
        <v>11</v>
      </c>
      <c r="B31" s="18" t="s">
        <v>58</v>
      </c>
      <c r="C31" s="13">
        <f t="shared" si="4"/>
        <v>708193.8</v>
      </c>
      <c r="D31" s="13">
        <v>0</v>
      </c>
      <c r="E31" s="13">
        <v>0</v>
      </c>
      <c r="F31" s="13">
        <v>0</v>
      </c>
      <c r="G31" s="13">
        <v>0</v>
      </c>
      <c r="H31" s="26">
        <v>0</v>
      </c>
      <c r="I31" s="13">
        <v>0</v>
      </c>
      <c r="J31" s="83">
        <v>0</v>
      </c>
      <c r="K31" s="13">
        <v>0</v>
      </c>
      <c r="L31" s="81">
        <v>270</v>
      </c>
      <c r="M31" s="13">
        <v>708193.8</v>
      </c>
      <c r="N31" s="81">
        <v>0</v>
      </c>
      <c r="O31" s="13">
        <v>0</v>
      </c>
      <c r="P31" s="81">
        <v>0</v>
      </c>
      <c r="Q31" s="13">
        <v>0</v>
      </c>
      <c r="R31" s="81">
        <v>0</v>
      </c>
      <c r="S31" s="13">
        <v>0</v>
      </c>
      <c r="T31" s="5"/>
    </row>
    <row r="32" spans="1:20" ht="15.75" thickBot="1" x14ac:dyDescent="0.3">
      <c r="A32" s="16">
        <v>12</v>
      </c>
      <c r="B32" s="18" t="s">
        <v>59</v>
      </c>
      <c r="C32" s="13">
        <f t="shared" si="4"/>
        <v>708193.8</v>
      </c>
      <c r="D32" s="13">
        <v>0</v>
      </c>
      <c r="E32" s="13">
        <v>0</v>
      </c>
      <c r="F32" s="13">
        <v>0</v>
      </c>
      <c r="G32" s="13">
        <v>0</v>
      </c>
      <c r="H32" s="26">
        <v>0</v>
      </c>
      <c r="I32" s="13">
        <v>0</v>
      </c>
      <c r="J32" s="83">
        <v>0</v>
      </c>
      <c r="K32" s="13">
        <v>0</v>
      </c>
      <c r="L32" s="81">
        <v>270</v>
      </c>
      <c r="M32" s="13">
        <v>708193.8</v>
      </c>
      <c r="N32" s="81">
        <v>0</v>
      </c>
      <c r="O32" s="13">
        <v>0</v>
      </c>
      <c r="P32" s="81">
        <v>0</v>
      </c>
      <c r="Q32" s="13">
        <v>0</v>
      </c>
      <c r="R32" s="81">
        <v>0</v>
      </c>
      <c r="S32" s="13">
        <v>0</v>
      </c>
      <c r="T32" s="5"/>
    </row>
    <row r="33" spans="1:20" s="2" customFormat="1" ht="15.75" thickBot="1" x14ac:dyDescent="0.3">
      <c r="A33" s="109" t="s">
        <v>35</v>
      </c>
      <c r="B33" s="110"/>
      <c r="C33" s="20">
        <f t="shared" ref="C33:S33" si="5">SUM(C21:C32)</f>
        <v>13940937.209999999</v>
      </c>
      <c r="D33" s="20">
        <f t="shared" si="5"/>
        <v>1585548.35</v>
      </c>
      <c r="E33" s="20">
        <f t="shared" si="5"/>
        <v>1968164.2599999998</v>
      </c>
      <c r="F33" s="20">
        <f t="shared" si="5"/>
        <v>1368962.6400000001</v>
      </c>
      <c r="G33" s="20">
        <f t="shared" si="5"/>
        <v>1368962.6400000001</v>
      </c>
      <c r="H33" s="20">
        <f t="shared" si="5"/>
        <v>1709658.7</v>
      </c>
      <c r="I33" s="20">
        <f t="shared" si="5"/>
        <v>1678249.02</v>
      </c>
      <c r="J33" s="27">
        <f t="shared" si="5"/>
        <v>0</v>
      </c>
      <c r="K33" s="20">
        <f t="shared" si="5"/>
        <v>0</v>
      </c>
      <c r="L33" s="27">
        <f t="shared" si="5"/>
        <v>1080</v>
      </c>
      <c r="M33" s="20">
        <f t="shared" si="5"/>
        <v>2832775.2</v>
      </c>
      <c r="N33" s="27">
        <f t="shared" si="5"/>
        <v>0</v>
      </c>
      <c r="O33" s="20">
        <f t="shared" si="5"/>
        <v>0</v>
      </c>
      <c r="P33" s="27">
        <f t="shared" si="5"/>
        <v>301</v>
      </c>
      <c r="Q33" s="20">
        <f t="shared" si="5"/>
        <v>1428616.4</v>
      </c>
      <c r="R33" s="27">
        <f t="shared" si="5"/>
        <v>0</v>
      </c>
      <c r="S33" s="20">
        <f t="shared" si="5"/>
        <v>0</v>
      </c>
      <c r="T33" s="7"/>
    </row>
    <row r="34" spans="1:20" ht="15.75" thickBot="1" x14ac:dyDescent="0.3">
      <c r="C34" s="1"/>
    </row>
    <row r="35" spans="1:20" s="35" customFormat="1" ht="13.5" thickBot="1" x14ac:dyDescent="0.3">
      <c r="A35" s="98" t="s">
        <v>62</v>
      </c>
      <c r="B35" s="99"/>
      <c r="C35" s="45">
        <f t="shared" ref="C35:T35" si="6">C15+C19+C33</f>
        <v>24329606.159999996</v>
      </c>
      <c r="D35" s="45">
        <f t="shared" si="6"/>
        <v>3549552.92</v>
      </c>
      <c r="E35" s="45">
        <f t="shared" si="6"/>
        <v>3595074.8899999997</v>
      </c>
      <c r="F35" s="45">
        <f t="shared" si="6"/>
        <v>3065810.54</v>
      </c>
      <c r="G35" s="45">
        <f t="shared" si="6"/>
        <v>3065810.54</v>
      </c>
      <c r="H35" s="45">
        <f t="shared" si="6"/>
        <v>3696304.5</v>
      </c>
      <c r="I35" s="45">
        <f t="shared" si="6"/>
        <v>2335008.5700000003</v>
      </c>
      <c r="J35" s="46">
        <f t="shared" si="6"/>
        <v>0</v>
      </c>
      <c r="K35" s="45">
        <f t="shared" si="6"/>
        <v>0</v>
      </c>
      <c r="L35" s="46">
        <f t="shared" si="6"/>
        <v>1370</v>
      </c>
      <c r="M35" s="45">
        <f t="shared" si="6"/>
        <v>3593427.8000000003</v>
      </c>
      <c r="N35" s="46">
        <f t="shared" si="6"/>
        <v>0</v>
      </c>
      <c r="O35" s="45">
        <f t="shared" si="6"/>
        <v>0</v>
      </c>
      <c r="P35" s="46">
        <f t="shared" si="6"/>
        <v>301</v>
      </c>
      <c r="Q35" s="45">
        <f t="shared" si="6"/>
        <v>1428616.4</v>
      </c>
      <c r="R35" s="46">
        <f t="shared" si="6"/>
        <v>0</v>
      </c>
      <c r="S35" s="45">
        <f t="shared" si="6"/>
        <v>0</v>
      </c>
      <c r="T35" s="45">
        <f t="shared" si="6"/>
        <v>0</v>
      </c>
    </row>
    <row r="36" spans="1:20" x14ac:dyDescent="0.25">
      <c r="G36" s="1"/>
    </row>
    <row r="37" spans="1:20" x14ac:dyDescent="0.25">
      <c r="D37" s="1"/>
      <c r="G37" s="1"/>
    </row>
    <row r="38" spans="1:20" x14ac:dyDescent="0.25">
      <c r="D38" s="1"/>
      <c r="G38" s="1"/>
    </row>
    <row r="39" spans="1:20" x14ac:dyDescent="0.25">
      <c r="G39" s="1"/>
    </row>
    <row r="40" spans="1:20" x14ac:dyDescent="0.25">
      <c r="G40" s="1"/>
    </row>
    <row r="41" spans="1:20" x14ac:dyDescent="0.25">
      <c r="G41" s="1"/>
    </row>
    <row r="42" spans="1:20" x14ac:dyDescent="0.25">
      <c r="G42" s="1"/>
    </row>
    <row r="43" spans="1:20" x14ac:dyDescent="0.25">
      <c r="G43" s="1"/>
    </row>
    <row r="44" spans="1:20" x14ac:dyDescent="0.25">
      <c r="G44" s="1"/>
    </row>
    <row r="45" spans="1:20" x14ac:dyDescent="0.25">
      <c r="G45" s="1"/>
    </row>
    <row r="46" spans="1:20" x14ac:dyDescent="0.25">
      <c r="G46" s="1"/>
    </row>
    <row r="47" spans="1:20" x14ac:dyDescent="0.25">
      <c r="G47" s="1"/>
    </row>
    <row r="48" spans="1:20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</sheetData>
  <mergeCells count="19">
    <mergeCell ref="D4:I4"/>
    <mergeCell ref="C3:C5"/>
    <mergeCell ref="A3:A6"/>
    <mergeCell ref="B3:B6"/>
    <mergeCell ref="D3:S3"/>
    <mergeCell ref="R4:S5"/>
    <mergeCell ref="A1:S1"/>
    <mergeCell ref="A35:B35"/>
    <mergeCell ref="J4:K5"/>
    <mergeCell ref="L4:M5"/>
    <mergeCell ref="N4:O5"/>
    <mergeCell ref="P4:Q5"/>
    <mergeCell ref="A8:S8"/>
    <mergeCell ref="A16:S16"/>
    <mergeCell ref="A20:S20"/>
    <mergeCell ref="A33:B33"/>
    <mergeCell ref="A15:B15"/>
    <mergeCell ref="A19:B19"/>
    <mergeCell ref="A2:T2"/>
  </mergeCells>
  <pageMargins left="0.31496062992125984" right="0.11811023622047244" top="0.3543307086614173" bottom="0.15748031496062992" header="0.11811023622047244" footer="0.11811023622047244"/>
  <pageSetup paperSize="9" scale="5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Normal="100" workbookViewId="0">
      <selection activeCell="L4" sqref="L4:L5"/>
    </sheetView>
  </sheetViews>
  <sheetFormatPr defaultRowHeight="15" x14ac:dyDescent="0.25"/>
  <cols>
    <col min="1" max="1" width="4.28515625" style="48" customWidth="1"/>
    <col min="2" max="2" width="34.5703125" style="48" customWidth="1"/>
    <col min="3" max="4" width="5.7109375" style="48" customWidth="1"/>
    <col min="5" max="5" width="8.5703125" style="48" customWidth="1"/>
    <col min="6" max="6" width="5.7109375" style="48" customWidth="1"/>
    <col min="7" max="7" width="5.5703125" style="48" customWidth="1"/>
    <col min="8" max="11" width="9.28515625" style="48" customWidth="1"/>
    <col min="12" max="12" width="13.7109375" style="48" customWidth="1"/>
    <col min="13" max="13" width="9.28515625" style="48" customWidth="1"/>
    <col min="14" max="14" width="11.7109375" style="48" customWidth="1"/>
    <col min="15" max="15" width="11.42578125" style="48" customWidth="1"/>
    <col min="16" max="16" width="12.7109375" style="48" customWidth="1"/>
    <col min="17" max="17" width="11.42578125" style="48" customWidth="1"/>
    <col min="18" max="19" width="9.28515625" style="48" customWidth="1"/>
    <col min="20" max="16384" width="9.140625" style="48"/>
  </cols>
  <sheetData>
    <row r="1" spans="1:19" ht="47.25" customHeight="1" x14ac:dyDescent="0.25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32.25" customHeight="1" thickBot="1" x14ac:dyDescent="0.3">
      <c r="A2" s="131" t="s">
        <v>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31.5" customHeight="1" thickBot="1" x14ac:dyDescent="0.3">
      <c r="A3" s="132" t="s">
        <v>12</v>
      </c>
      <c r="B3" s="130" t="s">
        <v>1</v>
      </c>
      <c r="C3" s="137" t="s">
        <v>13</v>
      </c>
      <c r="D3" s="138"/>
      <c r="E3" s="139" t="s">
        <v>14</v>
      </c>
      <c r="F3" s="139" t="s">
        <v>15</v>
      </c>
      <c r="G3" s="139" t="s">
        <v>16</v>
      </c>
      <c r="H3" s="121" t="s">
        <v>63</v>
      </c>
      <c r="I3" s="129" t="s">
        <v>17</v>
      </c>
      <c r="J3" s="130"/>
      <c r="K3" s="121" t="s">
        <v>18</v>
      </c>
      <c r="L3" s="129" t="s">
        <v>19</v>
      </c>
      <c r="M3" s="129"/>
      <c r="N3" s="129"/>
      <c r="O3" s="129"/>
      <c r="P3" s="130"/>
      <c r="Q3" s="121" t="s">
        <v>67</v>
      </c>
      <c r="R3" s="121" t="s">
        <v>66</v>
      </c>
      <c r="S3" s="121" t="s">
        <v>20</v>
      </c>
    </row>
    <row r="4" spans="1:19" ht="15.75" thickBot="1" x14ac:dyDescent="0.3">
      <c r="A4" s="133"/>
      <c r="B4" s="135"/>
      <c r="C4" s="124" t="s">
        <v>21</v>
      </c>
      <c r="D4" s="121" t="s">
        <v>22</v>
      </c>
      <c r="E4" s="140"/>
      <c r="F4" s="140"/>
      <c r="G4" s="140"/>
      <c r="H4" s="122"/>
      <c r="I4" s="124" t="s">
        <v>23</v>
      </c>
      <c r="J4" s="124" t="s">
        <v>24</v>
      </c>
      <c r="K4" s="122"/>
      <c r="L4" s="124" t="s">
        <v>23</v>
      </c>
      <c r="M4" s="129" t="s">
        <v>25</v>
      </c>
      <c r="N4" s="129"/>
      <c r="O4" s="129"/>
      <c r="P4" s="130"/>
      <c r="Q4" s="122"/>
      <c r="R4" s="122"/>
      <c r="S4" s="122"/>
    </row>
    <row r="5" spans="1:19" ht="124.5" customHeight="1" thickBot="1" x14ac:dyDescent="0.3">
      <c r="A5" s="133"/>
      <c r="B5" s="135"/>
      <c r="C5" s="125"/>
      <c r="D5" s="122"/>
      <c r="E5" s="140"/>
      <c r="F5" s="140"/>
      <c r="G5" s="140"/>
      <c r="H5" s="122"/>
      <c r="I5" s="126"/>
      <c r="J5" s="126"/>
      <c r="K5" s="122"/>
      <c r="L5" s="126"/>
      <c r="M5" s="38" t="s">
        <v>26</v>
      </c>
      <c r="N5" s="38" t="s">
        <v>27</v>
      </c>
      <c r="O5" s="38" t="s">
        <v>28</v>
      </c>
      <c r="P5" s="38" t="s">
        <v>29</v>
      </c>
      <c r="Q5" s="122"/>
      <c r="R5" s="122"/>
      <c r="S5" s="122"/>
    </row>
    <row r="6" spans="1:19" s="51" customFormat="1" ht="13.5" thickBot="1" x14ac:dyDescent="0.25">
      <c r="A6" s="134"/>
      <c r="B6" s="136"/>
      <c r="C6" s="126"/>
      <c r="D6" s="123"/>
      <c r="E6" s="141"/>
      <c r="F6" s="141"/>
      <c r="G6" s="141"/>
      <c r="H6" s="39" t="s">
        <v>30</v>
      </c>
      <c r="I6" s="39" t="s">
        <v>30</v>
      </c>
      <c r="J6" s="39" t="s">
        <v>30</v>
      </c>
      <c r="K6" s="39" t="s">
        <v>31</v>
      </c>
      <c r="L6" s="40" t="s">
        <v>8</v>
      </c>
      <c r="M6" s="39" t="s">
        <v>8</v>
      </c>
      <c r="N6" s="39" t="s">
        <v>8</v>
      </c>
      <c r="O6" s="39" t="s">
        <v>8</v>
      </c>
      <c r="P6" s="39" t="s">
        <v>8</v>
      </c>
      <c r="Q6" s="39" t="s">
        <v>32</v>
      </c>
      <c r="R6" s="39" t="s">
        <v>32</v>
      </c>
      <c r="S6" s="123"/>
    </row>
    <row r="7" spans="1:19" s="51" customFormat="1" ht="15.75" customHeight="1" thickBot="1" x14ac:dyDescent="0.25">
      <c r="A7" s="49">
        <v>1</v>
      </c>
      <c r="B7" s="37">
        <v>2</v>
      </c>
      <c r="C7" s="42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6">
        <v>9</v>
      </c>
      <c r="J7" s="50">
        <v>10</v>
      </c>
      <c r="K7" s="37">
        <v>11</v>
      </c>
      <c r="L7" s="42">
        <v>12</v>
      </c>
      <c r="M7" s="36">
        <v>13</v>
      </c>
      <c r="N7" s="43">
        <v>14</v>
      </c>
      <c r="O7" s="42">
        <v>15</v>
      </c>
      <c r="P7" s="37">
        <v>16</v>
      </c>
      <c r="Q7" s="37">
        <v>17</v>
      </c>
      <c r="R7" s="37">
        <v>18</v>
      </c>
      <c r="S7" s="37">
        <v>19</v>
      </c>
    </row>
    <row r="8" spans="1:19" ht="16.5" thickBot="1" x14ac:dyDescent="0.3">
      <c r="A8" s="142">
        <v>2014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4"/>
      <c r="M8" s="144"/>
      <c r="N8" s="144"/>
      <c r="O8" s="144"/>
      <c r="P8" s="143"/>
      <c r="Q8" s="143"/>
      <c r="R8" s="143"/>
      <c r="S8" s="145"/>
    </row>
    <row r="9" spans="1:19" ht="15.75" customHeight="1" x14ac:dyDescent="0.25">
      <c r="A9" s="52">
        <v>1</v>
      </c>
      <c r="B9" s="73" t="s">
        <v>46</v>
      </c>
      <c r="C9" s="75">
        <v>1970</v>
      </c>
      <c r="D9" s="52">
        <v>0</v>
      </c>
      <c r="E9" s="52" t="s">
        <v>60</v>
      </c>
      <c r="F9" s="76">
        <v>2</v>
      </c>
      <c r="G9" s="77">
        <v>2</v>
      </c>
      <c r="H9" s="47">
        <v>526.4</v>
      </c>
      <c r="I9" s="47">
        <v>488.2</v>
      </c>
      <c r="J9" s="47">
        <v>213.6</v>
      </c>
      <c r="K9" s="74">
        <v>27</v>
      </c>
      <c r="L9" s="59">
        <f>'перечень работ(услуг) по кап. р'!C9</f>
        <v>1589315.5599999998</v>
      </c>
      <c r="M9" s="58">
        <v>0</v>
      </c>
      <c r="N9" s="59">
        <f t="shared" ref="N9:N14" si="0">L9*10%</f>
        <v>158931.55599999998</v>
      </c>
      <c r="O9" s="58">
        <f t="shared" ref="O9:O14" si="1">N9*0.25</f>
        <v>39732.888999999996</v>
      </c>
      <c r="P9" s="47">
        <f t="shared" ref="P9:P14" si="2">L9-(M9+N9+O9)</f>
        <v>1390651.1149999998</v>
      </c>
      <c r="Q9" s="47">
        <f t="shared" ref="Q9:Q14" si="3">L9/I9</f>
        <v>3255.4599754199094</v>
      </c>
      <c r="R9" s="58">
        <v>9454.09</v>
      </c>
      <c r="S9" s="78">
        <v>42368</v>
      </c>
    </row>
    <row r="10" spans="1:19" ht="15.75" customHeight="1" x14ac:dyDescent="0.25">
      <c r="A10" s="57">
        <v>2</v>
      </c>
      <c r="B10" s="73" t="s">
        <v>44</v>
      </c>
      <c r="C10" s="75">
        <v>1967</v>
      </c>
      <c r="D10" s="52">
        <v>0</v>
      </c>
      <c r="E10" s="52" t="s">
        <v>60</v>
      </c>
      <c r="F10" s="76">
        <v>2</v>
      </c>
      <c r="G10" s="77">
        <v>2</v>
      </c>
      <c r="H10" s="47">
        <v>537.4</v>
      </c>
      <c r="I10" s="47">
        <v>496.8</v>
      </c>
      <c r="J10" s="47">
        <v>323.39999999999998</v>
      </c>
      <c r="K10" s="74">
        <v>20</v>
      </c>
      <c r="L10" s="59">
        <f>'перечень работ(услуг) по кап. р'!C10</f>
        <v>1329108.6600000001</v>
      </c>
      <c r="M10" s="58">
        <v>0</v>
      </c>
      <c r="N10" s="59">
        <f t="shared" si="0"/>
        <v>132910.86600000001</v>
      </c>
      <c r="O10" s="58">
        <f t="shared" si="1"/>
        <v>33227.716500000002</v>
      </c>
      <c r="P10" s="47">
        <f t="shared" si="2"/>
        <v>1162970.0775000001</v>
      </c>
      <c r="Q10" s="47">
        <f t="shared" si="3"/>
        <v>2675.3394927536233</v>
      </c>
      <c r="R10" s="58">
        <v>9454.09</v>
      </c>
      <c r="S10" s="78">
        <v>42368</v>
      </c>
    </row>
    <row r="11" spans="1:19" ht="15.75" customHeight="1" x14ac:dyDescent="0.25">
      <c r="A11" s="57">
        <v>3</v>
      </c>
      <c r="B11" s="73" t="s">
        <v>42</v>
      </c>
      <c r="C11" s="75">
        <v>1967</v>
      </c>
      <c r="D11" s="52">
        <v>0</v>
      </c>
      <c r="E11" s="52" t="s">
        <v>60</v>
      </c>
      <c r="F11" s="76">
        <v>2</v>
      </c>
      <c r="G11" s="77">
        <v>2</v>
      </c>
      <c r="H11" s="47">
        <v>533.70000000000005</v>
      </c>
      <c r="I11" s="47">
        <v>491.13</v>
      </c>
      <c r="J11" s="47">
        <v>409.03</v>
      </c>
      <c r="K11" s="74">
        <v>26</v>
      </c>
      <c r="L11" s="59">
        <f>'перечень работ(услуг) по кап. р'!C11</f>
        <v>1379318.96</v>
      </c>
      <c r="M11" s="58">
        <v>0</v>
      </c>
      <c r="N11" s="59">
        <f t="shared" si="0"/>
        <v>137931.89600000001</v>
      </c>
      <c r="O11" s="58">
        <f t="shared" si="1"/>
        <v>34482.974000000002</v>
      </c>
      <c r="P11" s="47">
        <f t="shared" si="2"/>
        <v>1206904.0899999999</v>
      </c>
      <c r="Q11" s="47">
        <f t="shared" si="3"/>
        <v>2808.460000407224</v>
      </c>
      <c r="R11" s="58">
        <v>9454.09</v>
      </c>
      <c r="S11" s="78">
        <v>42368</v>
      </c>
    </row>
    <row r="12" spans="1:19" ht="15.75" customHeight="1" x14ac:dyDescent="0.25">
      <c r="A12" s="57">
        <v>4</v>
      </c>
      <c r="B12" s="73" t="s">
        <v>45</v>
      </c>
      <c r="C12" s="75">
        <v>1967</v>
      </c>
      <c r="D12" s="52">
        <v>0</v>
      </c>
      <c r="E12" s="52" t="s">
        <v>60</v>
      </c>
      <c r="F12" s="76">
        <v>2</v>
      </c>
      <c r="G12" s="77">
        <v>2</v>
      </c>
      <c r="H12" s="47">
        <v>544.20000000000005</v>
      </c>
      <c r="I12" s="47">
        <v>504.9</v>
      </c>
      <c r="J12" s="47">
        <v>309.5</v>
      </c>
      <c r="K12" s="74">
        <v>23</v>
      </c>
      <c r="L12" s="59">
        <f>'перечень работ(услуг) по кап. р'!C12</f>
        <v>1374383.24</v>
      </c>
      <c r="M12" s="58">
        <v>0</v>
      </c>
      <c r="N12" s="59">
        <f t="shared" si="0"/>
        <v>137438.32399999999</v>
      </c>
      <c r="O12" s="58">
        <f t="shared" si="1"/>
        <v>34359.580999999998</v>
      </c>
      <c r="P12" s="47">
        <f t="shared" si="2"/>
        <v>1202585.335</v>
      </c>
      <c r="Q12" s="47">
        <f t="shared" si="3"/>
        <v>2722.0899980194099</v>
      </c>
      <c r="R12" s="58">
        <v>9454.09</v>
      </c>
      <c r="S12" s="78">
        <v>42368</v>
      </c>
    </row>
    <row r="13" spans="1:19" ht="15.75" customHeight="1" x14ac:dyDescent="0.25">
      <c r="A13" s="57">
        <v>5</v>
      </c>
      <c r="B13" s="73" t="s">
        <v>49</v>
      </c>
      <c r="C13" s="75">
        <v>1968</v>
      </c>
      <c r="D13" s="52">
        <v>0</v>
      </c>
      <c r="E13" s="52" t="s">
        <v>60</v>
      </c>
      <c r="F13" s="76">
        <v>2</v>
      </c>
      <c r="G13" s="77">
        <v>2</v>
      </c>
      <c r="H13" s="47">
        <v>535.79999999999995</v>
      </c>
      <c r="I13" s="47">
        <v>493.1</v>
      </c>
      <c r="J13" s="47">
        <v>370.8</v>
      </c>
      <c r="K13" s="74">
        <v>31</v>
      </c>
      <c r="L13" s="59">
        <f>'перечень работ(услуг) по кап. р'!C13</f>
        <v>1313024.3600000001</v>
      </c>
      <c r="M13" s="58">
        <v>0</v>
      </c>
      <c r="N13" s="59">
        <f t="shared" si="0"/>
        <v>131302.43600000002</v>
      </c>
      <c r="O13" s="58">
        <f t="shared" si="1"/>
        <v>32825.609000000004</v>
      </c>
      <c r="P13" s="47">
        <f t="shared" si="2"/>
        <v>1148896.3150000002</v>
      </c>
      <c r="Q13" s="47">
        <f t="shared" si="3"/>
        <v>2662.7952950719937</v>
      </c>
      <c r="R13" s="58">
        <v>9454.09</v>
      </c>
      <c r="S13" s="78">
        <v>42368</v>
      </c>
    </row>
    <row r="14" spans="1:19" ht="15.75" customHeight="1" thickBot="1" x14ac:dyDescent="0.3">
      <c r="A14" s="57">
        <v>6</v>
      </c>
      <c r="B14" s="73" t="s">
        <v>50</v>
      </c>
      <c r="C14" s="75">
        <v>1968</v>
      </c>
      <c r="D14" s="52">
        <v>0</v>
      </c>
      <c r="E14" s="52" t="s">
        <v>60</v>
      </c>
      <c r="F14" s="76">
        <v>2</v>
      </c>
      <c r="G14" s="77">
        <v>2</v>
      </c>
      <c r="H14" s="47">
        <v>544.5</v>
      </c>
      <c r="I14" s="47">
        <v>512.23</v>
      </c>
      <c r="J14" s="47">
        <v>255.7</v>
      </c>
      <c r="K14" s="52">
        <v>26</v>
      </c>
      <c r="L14" s="59">
        <f>'перечень работ(услуг) по кап. р'!C14</f>
        <v>692911.67</v>
      </c>
      <c r="M14" s="58">
        <v>0</v>
      </c>
      <c r="N14" s="59">
        <f t="shared" si="0"/>
        <v>69291.167000000001</v>
      </c>
      <c r="O14" s="58">
        <f t="shared" si="1"/>
        <v>17322.79175</v>
      </c>
      <c r="P14" s="47">
        <f t="shared" si="2"/>
        <v>606297.71125000005</v>
      </c>
      <c r="Q14" s="47">
        <f t="shared" si="3"/>
        <v>1352.7354313491987</v>
      </c>
      <c r="R14" s="58">
        <v>9454.09</v>
      </c>
      <c r="S14" s="78">
        <v>42368</v>
      </c>
    </row>
    <row r="15" spans="1:19" s="56" customFormat="1" ht="15.75" thickBot="1" x14ac:dyDescent="0.3">
      <c r="A15" s="127" t="s">
        <v>70</v>
      </c>
      <c r="B15" s="128"/>
      <c r="C15" s="53"/>
      <c r="D15" s="54"/>
      <c r="E15" s="54"/>
      <c r="F15" s="54"/>
      <c r="G15" s="54"/>
      <c r="H15" s="55"/>
      <c r="I15" s="55"/>
      <c r="J15" s="55"/>
      <c r="K15" s="79"/>
      <c r="L15" s="63">
        <f>SUM(L9:L14)</f>
        <v>7678062.4500000002</v>
      </c>
      <c r="M15" s="63">
        <f>SUM(M10:M14)</f>
        <v>0</v>
      </c>
      <c r="N15" s="63">
        <f>SUM(N9:N14)</f>
        <v>767806.245</v>
      </c>
      <c r="O15" s="55">
        <f>SUM(O9:O14)</f>
        <v>191951.56125</v>
      </c>
      <c r="P15" s="55">
        <f>SUM(P9:P14)</f>
        <v>6718304.6437499998</v>
      </c>
      <c r="Q15" s="55"/>
      <c r="R15" s="55"/>
      <c r="S15" s="54"/>
    </row>
    <row r="16" spans="1:19" ht="16.5" thickBot="1" x14ac:dyDescent="0.3">
      <c r="A16" s="142">
        <v>2015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5"/>
    </row>
    <row r="17" spans="1:19" x14ac:dyDescent="0.25">
      <c r="A17" s="146">
        <v>1</v>
      </c>
      <c r="B17" s="147" t="s">
        <v>48</v>
      </c>
      <c r="C17" s="41">
        <v>1968</v>
      </c>
      <c r="D17" s="148">
        <v>0</v>
      </c>
      <c r="E17" s="52" t="s">
        <v>60</v>
      </c>
      <c r="F17" s="41">
        <v>2</v>
      </c>
      <c r="G17" s="41">
        <v>2</v>
      </c>
      <c r="H17" s="47">
        <v>538.4</v>
      </c>
      <c r="I17" s="47">
        <v>498.9</v>
      </c>
      <c r="J17" s="61">
        <v>361.4</v>
      </c>
      <c r="K17" s="57">
        <v>21</v>
      </c>
      <c r="L17" s="59">
        <f>'перечень работ(услуг) по кап. р'!C17</f>
        <v>1291028.48</v>
      </c>
      <c r="M17" s="58">
        <v>0</v>
      </c>
      <c r="N17" s="59">
        <f t="shared" ref="N17:N18" si="4">L17*10%</f>
        <v>129102.848</v>
      </c>
      <c r="O17" s="58">
        <f t="shared" ref="O17:O18" si="5">N17*0.25</f>
        <v>32275.712</v>
      </c>
      <c r="P17" s="47">
        <f t="shared" ref="P17:P18" si="6">L17-(M17+N17+O17)</f>
        <v>1129649.92</v>
      </c>
      <c r="Q17" s="47">
        <f t="shared" ref="Q17:Q18" si="7">L17/I17</f>
        <v>2587.7500100220486</v>
      </c>
      <c r="R17" s="58">
        <v>9454.09</v>
      </c>
      <c r="S17" s="149">
        <v>42734</v>
      </c>
    </row>
    <row r="18" spans="1:19" ht="15.75" thickBot="1" x14ac:dyDescent="0.3">
      <c r="A18" s="146">
        <v>2</v>
      </c>
      <c r="B18" s="147" t="s">
        <v>43</v>
      </c>
      <c r="C18" s="150">
        <v>1974</v>
      </c>
      <c r="D18" s="151">
        <v>0</v>
      </c>
      <c r="E18" s="152" t="s">
        <v>60</v>
      </c>
      <c r="F18" s="150">
        <v>2</v>
      </c>
      <c r="G18" s="150">
        <v>2</v>
      </c>
      <c r="H18" s="153">
        <v>527</v>
      </c>
      <c r="I18" s="153">
        <v>494.77</v>
      </c>
      <c r="J18" s="154">
        <v>382.57</v>
      </c>
      <c r="K18" s="152">
        <v>27</v>
      </c>
      <c r="L18" s="59">
        <f>'перечень работ(услуг) по кап. р'!C18</f>
        <v>1419578.02</v>
      </c>
      <c r="M18" s="58">
        <v>0</v>
      </c>
      <c r="N18" s="59">
        <f t="shared" si="4"/>
        <v>141957.802</v>
      </c>
      <c r="O18" s="58">
        <f t="shared" si="5"/>
        <v>35489.450499999999</v>
      </c>
      <c r="P18" s="47">
        <f t="shared" si="6"/>
        <v>1242130.7675000001</v>
      </c>
      <c r="Q18" s="47">
        <f t="shared" si="7"/>
        <v>2869.1675323887866</v>
      </c>
      <c r="R18" s="58">
        <v>9454.09</v>
      </c>
      <c r="S18" s="149">
        <v>42734</v>
      </c>
    </row>
    <row r="19" spans="1:19" ht="15.75" thickBot="1" x14ac:dyDescent="0.3">
      <c r="A19" s="127" t="s">
        <v>69</v>
      </c>
      <c r="B19" s="128"/>
      <c r="C19" s="53"/>
      <c r="D19" s="54"/>
      <c r="E19" s="54"/>
      <c r="F19" s="54"/>
      <c r="G19" s="54"/>
      <c r="H19" s="55"/>
      <c r="I19" s="55"/>
      <c r="J19" s="55"/>
      <c r="K19" s="54"/>
      <c r="L19" s="84">
        <f>SUM(L17:L18)</f>
        <v>2710606.5</v>
      </c>
      <c r="M19" s="63">
        <f>SUM(M17:M18)</f>
        <v>0</v>
      </c>
      <c r="N19" s="55">
        <f>SUM(N17:N18)</f>
        <v>271060.65000000002</v>
      </c>
      <c r="O19" s="63">
        <f>SUM(O17:O18)</f>
        <v>67765.162500000006</v>
      </c>
      <c r="P19" s="55">
        <f>SUM(P17:P18)</f>
        <v>2371780.6875</v>
      </c>
      <c r="Q19" s="55"/>
      <c r="R19" s="60"/>
      <c r="S19" s="62"/>
    </row>
    <row r="20" spans="1:19" ht="15.75" thickBot="1" x14ac:dyDescent="0.3">
      <c r="A20" s="155">
        <v>2016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7"/>
    </row>
    <row r="21" spans="1:19" x14ac:dyDescent="0.25">
      <c r="A21" s="158">
        <v>1</v>
      </c>
      <c r="B21" s="159" t="s">
        <v>51</v>
      </c>
      <c r="C21" s="160">
        <v>1969</v>
      </c>
      <c r="D21" s="160">
        <v>0</v>
      </c>
      <c r="E21" s="160" t="s">
        <v>60</v>
      </c>
      <c r="F21" s="160">
        <v>2</v>
      </c>
      <c r="G21" s="160">
        <v>2</v>
      </c>
      <c r="H21" s="58">
        <v>543.70000000000005</v>
      </c>
      <c r="I21" s="58">
        <v>499.9</v>
      </c>
      <c r="J21" s="58">
        <v>400.9</v>
      </c>
      <c r="K21" s="161">
        <v>19</v>
      </c>
      <c r="L21" s="59">
        <f>'перечень работ(услуг) по кап. р'!C21</f>
        <v>1631311</v>
      </c>
      <c r="M21" s="162">
        <v>0</v>
      </c>
      <c r="N21" s="59">
        <f t="shared" ref="N21:N29" si="8">L21*10%</f>
        <v>163131.1</v>
      </c>
      <c r="O21" s="58">
        <f t="shared" ref="O21:O32" si="9">N21*0.25</f>
        <v>40782.775000000001</v>
      </c>
      <c r="P21" s="47">
        <f t="shared" ref="P21:P32" si="10">L21-(M21+N21+O21)</f>
        <v>1427397.125</v>
      </c>
      <c r="Q21" s="163">
        <f>L21/I21</f>
        <v>3263.2746549309863</v>
      </c>
      <c r="R21" s="164">
        <v>9454.09</v>
      </c>
      <c r="S21" s="165">
        <v>43099</v>
      </c>
    </row>
    <row r="22" spans="1:19" x14ac:dyDescent="0.25">
      <c r="A22" s="146">
        <v>2</v>
      </c>
      <c r="B22" s="147" t="s">
        <v>52</v>
      </c>
      <c r="C22" s="41">
        <v>1970</v>
      </c>
      <c r="D22" s="41">
        <v>0</v>
      </c>
      <c r="E22" s="41" t="s">
        <v>60</v>
      </c>
      <c r="F22" s="41">
        <v>2</v>
      </c>
      <c r="G22" s="41">
        <v>2</v>
      </c>
      <c r="H22" s="47">
        <v>504.9</v>
      </c>
      <c r="I22" s="47">
        <v>489.1</v>
      </c>
      <c r="J22" s="47">
        <v>265.10000000000002</v>
      </c>
      <c r="K22" s="52">
        <v>30</v>
      </c>
      <c r="L22" s="59">
        <f>'перечень работ(услуг) по кап. р'!C22</f>
        <v>1306415.01</v>
      </c>
      <c r="M22" s="64">
        <v>0</v>
      </c>
      <c r="N22" s="59">
        <v>0</v>
      </c>
      <c r="O22" s="58">
        <f t="shared" si="9"/>
        <v>0</v>
      </c>
      <c r="P22" s="47">
        <f t="shared" si="10"/>
        <v>1306415.01</v>
      </c>
      <c r="Q22" s="61">
        <f t="shared" ref="Q22:Q32" si="11">L22/I22</f>
        <v>2671.0591085667552</v>
      </c>
      <c r="R22" s="85">
        <v>9454.09</v>
      </c>
      <c r="S22" s="86">
        <v>43099</v>
      </c>
    </row>
    <row r="23" spans="1:19" x14ac:dyDescent="0.25">
      <c r="A23" s="146">
        <v>3</v>
      </c>
      <c r="B23" s="147" t="s">
        <v>47</v>
      </c>
      <c r="C23" s="41">
        <v>1969</v>
      </c>
      <c r="D23" s="41">
        <v>0</v>
      </c>
      <c r="E23" s="41" t="s">
        <v>60</v>
      </c>
      <c r="F23" s="41">
        <v>2</v>
      </c>
      <c r="G23" s="41">
        <v>2</v>
      </c>
      <c r="H23" s="47">
        <v>532.4</v>
      </c>
      <c r="I23" s="47">
        <v>504.18</v>
      </c>
      <c r="J23" s="47">
        <v>370.08</v>
      </c>
      <c r="K23" s="52">
        <v>19</v>
      </c>
      <c r="L23" s="59">
        <f>'перечень работ(услуг) по кап. р'!C23</f>
        <v>1664257.1800000002</v>
      </c>
      <c r="M23" s="64">
        <v>0</v>
      </c>
      <c r="N23" s="59">
        <f t="shared" si="8"/>
        <v>166425.71800000002</v>
      </c>
      <c r="O23" s="58">
        <f t="shared" si="9"/>
        <v>41606.429500000006</v>
      </c>
      <c r="P23" s="47">
        <f t="shared" si="10"/>
        <v>1456225.0325000002</v>
      </c>
      <c r="Q23" s="61">
        <f t="shared" si="11"/>
        <v>3300.9186798365668</v>
      </c>
      <c r="R23" s="85">
        <v>9454.09</v>
      </c>
      <c r="S23" s="86">
        <v>43099</v>
      </c>
    </row>
    <row r="24" spans="1:19" x14ac:dyDescent="0.25">
      <c r="A24" s="146">
        <v>4</v>
      </c>
      <c r="B24" s="147" t="s">
        <v>53</v>
      </c>
      <c r="C24" s="41">
        <v>1969</v>
      </c>
      <c r="D24" s="41">
        <v>0</v>
      </c>
      <c r="E24" s="41" t="s">
        <v>60</v>
      </c>
      <c r="F24" s="41">
        <v>2</v>
      </c>
      <c r="G24" s="41">
        <v>2</v>
      </c>
      <c r="H24" s="47">
        <v>541.1</v>
      </c>
      <c r="I24" s="47">
        <v>501.19</v>
      </c>
      <c r="J24" s="47">
        <v>302.99</v>
      </c>
      <c r="K24" s="52">
        <v>35</v>
      </c>
      <c r="L24" s="59">
        <f>'перечень работ(услуг) по кап. р'!C24</f>
        <v>1350571.86</v>
      </c>
      <c r="M24" s="64">
        <v>0</v>
      </c>
      <c r="N24" s="59">
        <f t="shared" si="8"/>
        <v>135057.18600000002</v>
      </c>
      <c r="O24" s="58">
        <f t="shared" si="9"/>
        <v>33764.296500000004</v>
      </c>
      <c r="P24" s="47">
        <f t="shared" si="10"/>
        <v>1181750.3775000002</v>
      </c>
      <c r="Q24" s="61">
        <f t="shared" si="11"/>
        <v>2694.730261976496</v>
      </c>
      <c r="R24" s="85">
        <v>9454.09</v>
      </c>
      <c r="S24" s="86">
        <v>43099</v>
      </c>
    </row>
    <row r="25" spans="1:19" x14ac:dyDescent="0.25">
      <c r="A25" s="146">
        <v>5</v>
      </c>
      <c r="B25" s="147" t="s">
        <v>55</v>
      </c>
      <c r="C25" s="41">
        <v>1970</v>
      </c>
      <c r="D25" s="41">
        <v>0</v>
      </c>
      <c r="E25" s="41" t="s">
        <v>60</v>
      </c>
      <c r="F25" s="41">
        <v>2</v>
      </c>
      <c r="G25" s="41">
        <v>2</v>
      </c>
      <c r="H25" s="47">
        <v>540</v>
      </c>
      <c r="I25" s="47">
        <v>498.6</v>
      </c>
      <c r="J25" s="47">
        <v>457</v>
      </c>
      <c r="K25" s="52">
        <v>19</v>
      </c>
      <c r="L25" s="59">
        <f>'перечень работ(услуг) по кап. р'!C25</f>
        <v>1400298.15</v>
      </c>
      <c r="M25" s="64">
        <v>0</v>
      </c>
      <c r="N25" s="59">
        <v>0</v>
      </c>
      <c r="O25" s="58">
        <f t="shared" si="9"/>
        <v>0</v>
      </c>
      <c r="P25" s="47">
        <f t="shared" si="10"/>
        <v>1400298.15</v>
      </c>
      <c r="Q25" s="61">
        <f t="shared" si="11"/>
        <v>2808.4599879663056</v>
      </c>
      <c r="R25" s="85">
        <v>9454.09</v>
      </c>
      <c r="S25" s="86">
        <v>43099</v>
      </c>
    </row>
    <row r="26" spans="1:19" x14ac:dyDescent="0.25">
      <c r="A26" s="146">
        <v>6</v>
      </c>
      <c r="B26" s="147" t="s">
        <v>48</v>
      </c>
      <c r="C26" s="41">
        <v>1968</v>
      </c>
      <c r="D26" s="41">
        <v>0</v>
      </c>
      <c r="E26" s="41" t="s">
        <v>60</v>
      </c>
      <c r="F26" s="41">
        <v>2</v>
      </c>
      <c r="G26" s="41">
        <v>2</v>
      </c>
      <c r="H26" s="47">
        <v>538.4</v>
      </c>
      <c r="I26" s="47">
        <v>498.9</v>
      </c>
      <c r="J26" s="47">
        <v>361.4</v>
      </c>
      <c r="K26" s="52">
        <v>21</v>
      </c>
      <c r="L26" s="59">
        <f>'перечень работ(услуг) по кап. р'!C26</f>
        <v>333120.52</v>
      </c>
      <c r="M26" s="64">
        <v>0</v>
      </c>
      <c r="N26" s="59">
        <f t="shared" si="8"/>
        <v>33312.052000000003</v>
      </c>
      <c r="O26" s="58">
        <f t="shared" si="9"/>
        <v>8328.0130000000008</v>
      </c>
      <c r="P26" s="47">
        <f t="shared" si="10"/>
        <v>291480.45500000002</v>
      </c>
      <c r="Q26" s="61">
        <f t="shared" si="11"/>
        <v>667.71000200440972</v>
      </c>
      <c r="R26" s="85">
        <v>9454.09</v>
      </c>
      <c r="S26" s="86">
        <v>43099</v>
      </c>
    </row>
    <row r="27" spans="1:19" x14ac:dyDescent="0.25">
      <c r="A27" s="146">
        <v>7</v>
      </c>
      <c r="B27" s="147" t="s">
        <v>50</v>
      </c>
      <c r="C27" s="41">
        <v>1968</v>
      </c>
      <c r="D27" s="41">
        <v>0</v>
      </c>
      <c r="E27" s="41" t="s">
        <v>60</v>
      </c>
      <c r="F27" s="41">
        <v>2</v>
      </c>
      <c r="G27" s="41">
        <v>2</v>
      </c>
      <c r="H27" s="47">
        <v>544.5</v>
      </c>
      <c r="I27" s="47">
        <v>512.23</v>
      </c>
      <c r="J27" s="47">
        <v>255.7</v>
      </c>
      <c r="K27" s="52">
        <v>26</v>
      </c>
      <c r="L27" s="59">
        <f>'перечень работ(услуг) по кап. р'!C27</f>
        <v>694537.6</v>
      </c>
      <c r="M27" s="64">
        <v>0</v>
      </c>
      <c r="N27" s="59">
        <f t="shared" si="8"/>
        <v>69453.759999999995</v>
      </c>
      <c r="O27" s="58">
        <f t="shared" si="9"/>
        <v>17363.439999999999</v>
      </c>
      <c r="P27" s="47">
        <f t="shared" si="10"/>
        <v>607720.4</v>
      </c>
      <c r="Q27" s="61">
        <f t="shared" si="11"/>
        <v>1355.9096499619311</v>
      </c>
      <c r="R27" s="85">
        <v>9454.09</v>
      </c>
      <c r="S27" s="86">
        <v>43099</v>
      </c>
    </row>
    <row r="28" spans="1:19" x14ac:dyDescent="0.25">
      <c r="A28" s="146">
        <v>8</v>
      </c>
      <c r="B28" s="147" t="s">
        <v>54</v>
      </c>
      <c r="C28" s="41">
        <v>1969</v>
      </c>
      <c r="D28" s="41">
        <v>0</v>
      </c>
      <c r="E28" s="41" t="s">
        <v>60</v>
      </c>
      <c r="F28" s="41">
        <v>2</v>
      </c>
      <c r="G28" s="41">
        <v>2</v>
      </c>
      <c r="H28" s="47">
        <v>539.6</v>
      </c>
      <c r="I28" s="47">
        <v>501.08</v>
      </c>
      <c r="J28" s="47">
        <v>240.48</v>
      </c>
      <c r="K28" s="52">
        <v>20</v>
      </c>
      <c r="L28" s="59">
        <f>'перечень работ(услуг) по кап. р'!C28</f>
        <v>1360718.3499999999</v>
      </c>
      <c r="M28" s="64">
        <v>0</v>
      </c>
      <c r="N28" s="59">
        <f t="shared" si="8"/>
        <v>136071.83499999999</v>
      </c>
      <c r="O28" s="58">
        <f t="shared" si="9"/>
        <v>34017.958749999998</v>
      </c>
      <c r="P28" s="47">
        <f t="shared" si="10"/>
        <v>1190628.5562499999</v>
      </c>
      <c r="Q28" s="61">
        <f t="shared" si="11"/>
        <v>2715.5710664963676</v>
      </c>
      <c r="R28" s="85">
        <v>9454.09</v>
      </c>
      <c r="S28" s="86">
        <v>43099</v>
      </c>
    </row>
    <row r="29" spans="1:19" x14ac:dyDescent="0.25">
      <c r="A29" s="146">
        <v>9</v>
      </c>
      <c r="B29" s="147" t="s">
        <v>56</v>
      </c>
      <c r="C29" s="41">
        <v>1968</v>
      </c>
      <c r="D29" s="41">
        <v>0</v>
      </c>
      <c r="E29" s="41" t="s">
        <v>60</v>
      </c>
      <c r="F29" s="41">
        <v>2</v>
      </c>
      <c r="G29" s="41">
        <v>2</v>
      </c>
      <c r="H29" s="47">
        <v>544.79999999999995</v>
      </c>
      <c r="I29" s="47">
        <v>504.04</v>
      </c>
      <c r="J29" s="47">
        <v>420.74</v>
      </c>
      <c r="K29" s="52">
        <v>20</v>
      </c>
      <c r="L29" s="59">
        <f>'перечень работ(услуг) по кап. р'!C29</f>
        <v>1354703.54</v>
      </c>
      <c r="M29" s="64">
        <v>0</v>
      </c>
      <c r="N29" s="59">
        <f t="shared" si="8"/>
        <v>135470.35400000002</v>
      </c>
      <c r="O29" s="58">
        <f t="shared" si="9"/>
        <v>33867.588500000005</v>
      </c>
      <c r="P29" s="47">
        <f t="shared" si="10"/>
        <v>1185365.5974999999</v>
      </c>
      <c r="Q29" s="61">
        <f t="shared" si="11"/>
        <v>2687.6905404332988</v>
      </c>
      <c r="R29" s="85">
        <v>9454.09</v>
      </c>
      <c r="S29" s="86">
        <v>43099</v>
      </c>
    </row>
    <row r="30" spans="1:19" x14ac:dyDescent="0.25">
      <c r="A30" s="146">
        <v>10</v>
      </c>
      <c r="B30" s="147" t="s">
        <v>57</v>
      </c>
      <c r="C30" s="41">
        <v>1970</v>
      </c>
      <c r="D30" s="41">
        <v>0</v>
      </c>
      <c r="E30" s="41" t="s">
        <v>60</v>
      </c>
      <c r="F30" s="41">
        <v>2</v>
      </c>
      <c r="G30" s="41">
        <v>2</v>
      </c>
      <c r="H30" s="47">
        <v>544.4</v>
      </c>
      <c r="I30" s="47">
        <v>502.7</v>
      </c>
      <c r="J30" s="47">
        <v>290.89999999999998</v>
      </c>
      <c r="K30" s="52">
        <v>22</v>
      </c>
      <c r="L30" s="59">
        <f>'перечень работ(услуг) по кап. р'!C30</f>
        <v>1428616.4</v>
      </c>
      <c r="M30" s="64">
        <v>0</v>
      </c>
      <c r="N30" s="59">
        <v>0</v>
      </c>
      <c r="O30" s="58">
        <f t="shared" si="9"/>
        <v>0</v>
      </c>
      <c r="P30" s="47">
        <f t="shared" si="10"/>
        <v>1428616.4</v>
      </c>
      <c r="Q30" s="61">
        <f t="shared" si="11"/>
        <v>2841.8866122936142</v>
      </c>
      <c r="R30" s="85">
        <v>9454.09</v>
      </c>
      <c r="S30" s="86">
        <v>43099</v>
      </c>
    </row>
    <row r="31" spans="1:19" x14ac:dyDescent="0.25">
      <c r="A31" s="146">
        <v>11</v>
      </c>
      <c r="B31" s="147" t="s">
        <v>58</v>
      </c>
      <c r="C31" s="41">
        <v>1970</v>
      </c>
      <c r="D31" s="41">
        <v>0</v>
      </c>
      <c r="E31" s="41" t="s">
        <v>60</v>
      </c>
      <c r="F31" s="41">
        <v>2</v>
      </c>
      <c r="G31" s="41">
        <v>2</v>
      </c>
      <c r="H31" s="47">
        <v>527.29999999999995</v>
      </c>
      <c r="I31" s="47">
        <v>487.7</v>
      </c>
      <c r="J31" s="47">
        <v>345.4</v>
      </c>
      <c r="K31" s="52">
        <v>30</v>
      </c>
      <c r="L31" s="59">
        <f>'перечень работ(услуг) по кап. р'!C31</f>
        <v>708193.8</v>
      </c>
      <c r="M31" s="64">
        <v>0</v>
      </c>
      <c r="N31" s="59">
        <v>0</v>
      </c>
      <c r="O31" s="58">
        <f t="shared" si="9"/>
        <v>0</v>
      </c>
      <c r="P31" s="47">
        <f t="shared" si="10"/>
        <v>708193.8</v>
      </c>
      <c r="Q31" s="61">
        <f t="shared" si="11"/>
        <v>1452.1094935411115</v>
      </c>
      <c r="R31" s="85">
        <v>9454.09</v>
      </c>
      <c r="S31" s="86">
        <v>43099</v>
      </c>
    </row>
    <row r="32" spans="1:19" ht="15.75" thickBot="1" x14ac:dyDescent="0.3">
      <c r="A32" s="146">
        <v>12</v>
      </c>
      <c r="B32" s="147" t="s">
        <v>59</v>
      </c>
      <c r="C32" s="41">
        <v>1970</v>
      </c>
      <c r="D32" s="41">
        <v>0</v>
      </c>
      <c r="E32" s="41" t="s">
        <v>60</v>
      </c>
      <c r="F32" s="41">
        <v>2</v>
      </c>
      <c r="G32" s="41">
        <v>2</v>
      </c>
      <c r="H32" s="47">
        <v>527.1</v>
      </c>
      <c r="I32" s="47">
        <v>496.3</v>
      </c>
      <c r="J32" s="47">
        <v>168.8</v>
      </c>
      <c r="K32" s="52">
        <v>13</v>
      </c>
      <c r="L32" s="59">
        <f>'перечень работ(услуг) по кап. р'!C32</f>
        <v>708193.8</v>
      </c>
      <c r="M32" s="64">
        <v>0</v>
      </c>
      <c r="N32" s="59">
        <v>0</v>
      </c>
      <c r="O32" s="58">
        <f t="shared" si="9"/>
        <v>0</v>
      </c>
      <c r="P32" s="47">
        <f t="shared" si="10"/>
        <v>708193.8</v>
      </c>
      <c r="Q32" s="61">
        <f t="shared" si="11"/>
        <v>1426.9470078581503</v>
      </c>
      <c r="R32" s="85">
        <v>9454.09</v>
      </c>
      <c r="S32" s="86">
        <v>43099</v>
      </c>
    </row>
    <row r="33" spans="1:19" ht="15.75" thickBot="1" x14ac:dyDescent="0.3">
      <c r="A33" s="127"/>
      <c r="B33" s="128"/>
      <c r="C33" s="53" t="s">
        <v>69</v>
      </c>
      <c r="D33" s="54"/>
      <c r="E33" s="54"/>
      <c r="F33" s="54"/>
      <c r="G33" s="54"/>
      <c r="H33" s="55"/>
      <c r="I33" s="55"/>
      <c r="J33" s="55"/>
      <c r="K33" s="55"/>
      <c r="L33" s="55">
        <f>SUM(L21:L32)</f>
        <v>13940937.209999999</v>
      </c>
      <c r="M33" s="60">
        <f>SUM(M21:M32)</f>
        <v>0</v>
      </c>
      <c r="N33" s="60">
        <f>SUM(N21:N32)</f>
        <v>838922.00500000012</v>
      </c>
      <c r="O33" s="60">
        <f>SUM(O21:O32)</f>
        <v>209730.50125000003</v>
      </c>
      <c r="P33" s="60">
        <f>SUM(P22:P32)</f>
        <v>11464887.578750003</v>
      </c>
      <c r="Q33" s="55"/>
      <c r="R33" s="60"/>
      <c r="S33" s="62"/>
    </row>
  </sheetData>
  <mergeCells count="27">
    <mergeCell ref="A16:S16"/>
    <mergeCell ref="A19:B19"/>
    <mergeCell ref="A20:S20"/>
    <mergeCell ref="A33:B33"/>
    <mergeCell ref="A2:S2"/>
    <mergeCell ref="A3:A6"/>
    <mergeCell ref="B3:B6"/>
    <mergeCell ref="C3:D3"/>
    <mergeCell ref="E3:E6"/>
    <mergeCell ref="F3:F6"/>
    <mergeCell ref="G3:G6"/>
    <mergeCell ref="H3:H5"/>
    <mergeCell ref="I3:J3"/>
    <mergeCell ref="K3:K5"/>
    <mergeCell ref="L3:P3"/>
    <mergeCell ref="Q3:Q5"/>
    <mergeCell ref="A15:B15"/>
    <mergeCell ref="I4:I5"/>
    <mergeCell ref="J4:J5"/>
    <mergeCell ref="L4:L5"/>
    <mergeCell ref="M4:P4"/>
    <mergeCell ref="A8:S8"/>
    <mergeCell ref="A1:S1"/>
    <mergeCell ref="R3:R5"/>
    <mergeCell ref="S3:S6"/>
    <mergeCell ref="C4:C6"/>
    <mergeCell ref="D4:D6"/>
  </mergeCells>
  <printOptions horizontalCentered="1"/>
  <pageMargins left="0.31496062992125984" right="0.11811023622047245" top="0.35433070866141736" bottom="0.15748031496062992" header="0.11811023622047245" footer="0.11811023622047245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работ(услуг) по кап. р</vt:lpstr>
      <vt:lpstr>перечень многоквартирных домов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2014-10-15T06:16:32Z</dcterms:modified>
</cp:coreProperties>
</file>